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krissdk-my.sharepoint.com/personal/morten_kriss_dk/Documents/3 kriss internt/0 Internt 2018/1 Kriss prisfiler/Twinline filer/"/>
    </mc:Choice>
  </mc:AlternateContent>
  <xr:revisionPtr revIDLastSave="0" documentId="8_{32F5964B-811D-48BF-8CB1-5A77B3594602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Prisliste TL1" sheetId="4" r:id="rId1"/>
    <sheet name="Prisliste TL2" sheetId="3" r:id="rId2"/>
    <sheet name="Prisopslag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4" l="1"/>
  <c r="F22" i="4"/>
  <c r="F19" i="4"/>
  <c r="F16" i="4"/>
  <c r="F13" i="4"/>
  <c r="F10" i="4"/>
  <c r="F13" i="3"/>
  <c r="F25" i="3"/>
  <c r="F22" i="3"/>
  <c r="F19" i="3"/>
  <c r="F16" i="3"/>
  <c r="F10" i="3"/>
  <c r="I37" i="3" l="1"/>
  <c r="I36" i="3"/>
  <c r="P41" i="3"/>
  <c r="P40" i="3"/>
  <c r="P39" i="3"/>
  <c r="P38" i="3"/>
  <c r="P37" i="3"/>
  <c r="P36" i="3"/>
  <c r="O41" i="3"/>
  <c r="O40" i="3"/>
  <c r="O39" i="3"/>
  <c r="O38" i="3"/>
  <c r="O37" i="3"/>
  <c r="O36" i="3"/>
  <c r="N41" i="3"/>
  <c r="N40" i="3"/>
  <c r="N39" i="3"/>
  <c r="N38" i="3"/>
  <c r="N37" i="3"/>
  <c r="N36" i="3"/>
  <c r="M41" i="3"/>
  <c r="M40" i="3"/>
  <c r="M39" i="3"/>
  <c r="M38" i="3"/>
  <c r="M37" i="3"/>
  <c r="M36" i="3"/>
  <c r="L41" i="3"/>
  <c r="L40" i="3"/>
  <c r="L39" i="3"/>
  <c r="L38" i="3"/>
  <c r="L37" i="3"/>
  <c r="L36" i="3"/>
  <c r="K41" i="3"/>
  <c r="K40" i="3"/>
  <c r="K39" i="3"/>
  <c r="K38" i="3"/>
  <c r="K37" i="3"/>
  <c r="K36" i="3"/>
  <c r="J41" i="3"/>
  <c r="J40" i="3"/>
  <c r="J39" i="3"/>
  <c r="J38" i="3"/>
  <c r="J37" i="3"/>
  <c r="J36" i="3"/>
  <c r="I41" i="3"/>
  <c r="I40" i="3"/>
  <c r="I39" i="3"/>
  <c r="I38" i="3"/>
  <c r="H41" i="3"/>
  <c r="H40" i="3"/>
  <c r="H39" i="3"/>
  <c r="H38" i="3"/>
  <c r="H37" i="3"/>
  <c r="H36" i="3"/>
  <c r="G41" i="3"/>
  <c r="G40" i="3"/>
  <c r="G39" i="3"/>
  <c r="G38" i="3"/>
  <c r="G37" i="3"/>
  <c r="G36" i="3"/>
  <c r="P26" i="3" l="1"/>
  <c r="H31" i="3"/>
  <c r="H30" i="4"/>
  <c r="F41" i="3" l="1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O26" i="3"/>
  <c r="N26" i="3"/>
  <c r="M26" i="3"/>
  <c r="L26" i="3"/>
  <c r="K26" i="3"/>
  <c r="J26" i="3"/>
  <c r="I26" i="3"/>
  <c r="H26" i="3"/>
  <c r="H27" i="3" s="1"/>
  <c r="G26" i="3"/>
  <c r="G27" i="3" s="1"/>
  <c r="E26" i="3"/>
  <c r="D26" i="3"/>
  <c r="K40" i="4"/>
  <c r="J40" i="4"/>
  <c r="K39" i="4"/>
  <c r="J39" i="4"/>
  <c r="K38" i="4"/>
  <c r="J38" i="4"/>
  <c r="K37" i="4"/>
  <c r="J37" i="4"/>
  <c r="K36" i="4"/>
  <c r="J36" i="4"/>
  <c r="K35" i="4"/>
  <c r="J35" i="4"/>
  <c r="H35" i="4"/>
  <c r="O40" i="4"/>
  <c r="N40" i="4"/>
  <c r="M40" i="4"/>
  <c r="L40" i="4"/>
  <c r="I40" i="4"/>
  <c r="H40" i="4"/>
  <c r="O39" i="4"/>
  <c r="N39" i="4"/>
  <c r="M39" i="4"/>
  <c r="L39" i="4"/>
  <c r="I39" i="4"/>
  <c r="H39" i="4"/>
  <c r="O38" i="4"/>
  <c r="N38" i="4"/>
  <c r="M38" i="4"/>
  <c r="L38" i="4"/>
  <c r="I38" i="4"/>
  <c r="H38" i="4"/>
  <c r="O37" i="4"/>
  <c r="N37" i="4"/>
  <c r="M37" i="4"/>
  <c r="L37" i="4"/>
  <c r="I37" i="4"/>
  <c r="H37" i="4"/>
  <c r="O36" i="4"/>
  <c r="N36" i="4"/>
  <c r="M36" i="4"/>
  <c r="L36" i="4"/>
  <c r="I36" i="4"/>
  <c r="H36" i="4"/>
  <c r="O35" i="4"/>
  <c r="N35" i="4"/>
  <c r="M35" i="4"/>
  <c r="L35" i="4"/>
  <c r="I35" i="4"/>
  <c r="G39" i="4"/>
  <c r="G40" i="4"/>
  <c r="G38" i="4"/>
  <c r="G37" i="4"/>
  <c r="G36" i="4"/>
  <c r="G35" i="4"/>
  <c r="F35" i="4"/>
  <c r="F40" i="4"/>
  <c r="F39" i="4"/>
  <c r="F38" i="4"/>
  <c r="F36" i="4"/>
  <c r="F37" i="4"/>
  <c r="E40" i="4"/>
  <c r="E39" i="4"/>
  <c r="E38" i="4"/>
  <c r="E37" i="4"/>
  <c r="D37" i="4"/>
  <c r="D38" i="4"/>
  <c r="D39" i="4"/>
  <c r="D40" i="4"/>
  <c r="D36" i="4"/>
  <c r="E36" i="4"/>
  <c r="G28" i="3" l="1"/>
  <c r="I28" i="3"/>
  <c r="I27" i="3"/>
  <c r="F33" i="3"/>
  <c r="F26" i="3"/>
  <c r="D27" i="3" s="1"/>
  <c r="H28" i="3"/>
  <c r="D28" i="3"/>
  <c r="E35" i="4"/>
  <c r="D35" i="4"/>
  <c r="H26" i="4" l="1"/>
  <c r="O26" i="4"/>
  <c r="N26" i="4"/>
  <c r="M26" i="4"/>
  <c r="L26" i="4"/>
  <c r="K26" i="4"/>
  <c r="J26" i="4"/>
  <c r="I26" i="4"/>
  <c r="G26" i="4"/>
  <c r="G27" i="4" s="1"/>
  <c r="F26" i="4"/>
  <c r="E26" i="4"/>
  <c r="D26" i="4"/>
  <c r="F32" i="4"/>
  <c r="D27" i="4" l="1"/>
  <c r="H27" i="4"/>
  <c r="G28" i="4"/>
  <c r="D28" i="4"/>
  <c r="H28" i="4"/>
</calcChain>
</file>

<file path=xl/sharedStrings.xml><?xml version="1.0" encoding="utf-8"?>
<sst xmlns="http://schemas.openxmlformats.org/spreadsheetml/2006/main" count="507" uniqueCount="164">
  <si>
    <t>Size</t>
  </si>
  <si>
    <t>TWINLINE 2</t>
  </si>
  <si>
    <t>160x75 RH</t>
  </si>
  <si>
    <t>160x75 LH</t>
  </si>
  <si>
    <t>170x75 LH</t>
  </si>
  <si>
    <t>170x75 RH</t>
  </si>
  <si>
    <t>Twinline 1</t>
  </si>
  <si>
    <t>180x80 LH</t>
  </si>
  <si>
    <t>180x80 RH</t>
  </si>
  <si>
    <t>TLM103 WS A E</t>
  </si>
  <si>
    <t>TLM103 WS E</t>
  </si>
  <si>
    <t>TL8187 MH C</t>
  </si>
  <si>
    <t>TLM203 WS E</t>
  </si>
  <si>
    <t>TLM203 WS A E</t>
  </si>
  <si>
    <t>TLM101 WS E</t>
  </si>
  <si>
    <t>TLM201 WS A E</t>
  </si>
  <si>
    <t>TLM104 WS E</t>
  </si>
  <si>
    <t>TLM104 WS A E</t>
  </si>
  <si>
    <t>TL0P32 MH</t>
  </si>
  <si>
    <t>TLM201 WS E</t>
  </si>
  <si>
    <t>TLM101 WS A E</t>
  </si>
  <si>
    <t>TLM204 WS E</t>
  </si>
  <si>
    <t>TLM204 WS A E</t>
  </si>
  <si>
    <t>TL0H14</t>
  </si>
  <si>
    <t>TL0H11</t>
  </si>
  <si>
    <t>TL0H16</t>
  </si>
  <si>
    <t>TL0H15</t>
  </si>
  <si>
    <t>TL0H12</t>
  </si>
  <si>
    <t>TL0H17</t>
  </si>
  <si>
    <t>T20P32 MH</t>
  </si>
  <si>
    <t>T2L1Z1</t>
  </si>
  <si>
    <t>T2L2Z1</t>
  </si>
  <si>
    <t>T2W204 WS E</t>
  </si>
  <si>
    <t>T2W103 WS E</t>
  </si>
  <si>
    <t>T2W203 WS E</t>
  </si>
  <si>
    <t>T2W101 WS E</t>
  </si>
  <si>
    <t>T2W201 WS E</t>
  </si>
  <si>
    <t>T2W104 WS E</t>
  </si>
  <si>
    <t>T2W103 WS A E</t>
  </si>
  <si>
    <t>T2W203 WS A E</t>
  </si>
  <si>
    <t>T2W101 WS A E</t>
  </si>
  <si>
    <t>T2W201 WS A E</t>
  </si>
  <si>
    <t>T2W104 WS A E</t>
  </si>
  <si>
    <t>T2W204 WS A E</t>
  </si>
  <si>
    <t>T2818F MH C</t>
  </si>
  <si>
    <t>T2828F MH C</t>
  </si>
  <si>
    <t>TL8287 MH C</t>
  </si>
  <si>
    <t>T2F111</t>
  </si>
  <si>
    <t>T2F211</t>
  </si>
  <si>
    <t>T2F112</t>
  </si>
  <si>
    <t>T2F212</t>
  </si>
  <si>
    <t>T2F113</t>
  </si>
  <si>
    <t>T2F213</t>
  </si>
  <si>
    <t>T2F121</t>
  </si>
  <si>
    <t>T2F221</t>
  </si>
  <si>
    <t>T2F122</t>
  </si>
  <si>
    <t>T2F222</t>
  </si>
  <si>
    <t>T2F123</t>
  </si>
  <si>
    <t>T2F223</t>
  </si>
  <si>
    <t>T2B111 WS</t>
  </si>
  <si>
    <t>T2B211 WS</t>
  </si>
  <si>
    <t>T2B112 WS</t>
  </si>
  <si>
    <t>T2B212 WS</t>
  </si>
  <si>
    <t>T2B113 WS</t>
  </si>
  <si>
    <t>T2B213 WS</t>
  </si>
  <si>
    <t>T2B111 ..</t>
  </si>
  <si>
    <t>T2B211 ..</t>
  </si>
  <si>
    <t>T2B112 ..</t>
  </si>
  <si>
    <t>T2B212 ..</t>
  </si>
  <si>
    <t>T2B113 ..</t>
  </si>
  <si>
    <t>T2B213 ..</t>
  </si>
  <si>
    <t>T2B111 BT</t>
  </si>
  <si>
    <t>T2B211 BT</t>
  </si>
  <si>
    <t>T2B112 BT</t>
  </si>
  <si>
    <t>T2B212 BT</t>
  </si>
  <si>
    <t>T2B113 BT</t>
  </si>
  <si>
    <t>T2B213 BT</t>
  </si>
  <si>
    <t>T2B121 WS</t>
  </si>
  <si>
    <t>T2B221 WS</t>
  </si>
  <si>
    <t>T2B122 WS</t>
  </si>
  <si>
    <t>T2B222 WS</t>
  </si>
  <si>
    <t>T2B123 WS</t>
  </si>
  <si>
    <t>T2B223 WS</t>
  </si>
  <si>
    <t>T2B121 BT</t>
  </si>
  <si>
    <t>T2B221 BT</t>
  </si>
  <si>
    <t>T2B122 BT</t>
  </si>
  <si>
    <t>T2B222 BT</t>
  </si>
  <si>
    <t>T2B123 BT</t>
  </si>
  <si>
    <t>T2B223 BT</t>
  </si>
  <si>
    <t>T2B121 ..</t>
  </si>
  <si>
    <t>T2B221 ..</t>
  </si>
  <si>
    <t>T2B122 ..</t>
  </si>
  <si>
    <t>T2B222 ..</t>
  </si>
  <si>
    <t>T2B123 ..</t>
  </si>
  <si>
    <t>T2B223 ..</t>
  </si>
  <si>
    <t>TL0B03 ..</t>
  </si>
  <si>
    <t>TL0B04 ..</t>
  </si>
  <si>
    <t>TL0B05 ..</t>
  </si>
  <si>
    <t>TL0B03 WS</t>
  </si>
  <si>
    <t>TL0B04 WS</t>
  </si>
  <si>
    <t>TL0B05 WS</t>
  </si>
  <si>
    <t>TL0B03 BT</t>
  </si>
  <si>
    <t>TL0B04 BT</t>
  </si>
  <si>
    <t>TL0B05 BT</t>
  </si>
  <si>
    <t>TL0E01 ..</t>
  </si>
  <si>
    <t>TL0E02 ..</t>
  </si>
  <si>
    <t>TL0E03 ..</t>
  </si>
  <si>
    <t>TL0E01 WS</t>
  </si>
  <si>
    <t>TL0E02 WS</t>
  </si>
  <si>
    <t>TL0E03 WS</t>
  </si>
  <si>
    <t>TL0E01 BT</t>
  </si>
  <si>
    <t>TL0E02 BT</t>
  </si>
  <si>
    <t>TL0E03 BT</t>
  </si>
  <si>
    <t>inkl moms</t>
  </si>
  <si>
    <t>Totalpris for dit Twinline 1 badekar med de valgte tillæg:</t>
  </si>
  <si>
    <t>Kode til bestilling:</t>
  </si>
  <si>
    <t>Varenr.
Pris i kr.</t>
  </si>
  <si>
    <t>Pris i kr.</t>
  </si>
  <si>
    <t>Varenr.</t>
  </si>
  <si>
    <t>Vælg et kar</t>
  </si>
  <si>
    <t>Dør</t>
  </si>
  <si>
    <t>Udlignings-
profil 1,2x150cm</t>
  </si>
  <si>
    <t>Front til egne fliser</t>
  </si>
  <si>
    <t>Vælg en front-type</t>
  </si>
  <si>
    <t>Valgfrit</t>
  </si>
  <si>
    <t>Glas panel</t>
  </si>
  <si>
    <t>Niche</t>
  </si>
  <si>
    <t>Hjørne</t>
  </si>
  <si>
    <t>160x75 V</t>
  </si>
  <si>
    <t>160x75 H</t>
  </si>
  <si>
    <t>Størrelse
(V=venstre)
(H=højre)</t>
  </si>
  <si>
    <t>170x75 V</t>
  </si>
  <si>
    <t>170x75 H</t>
  </si>
  <si>
    <t>180x80 V</t>
  </si>
  <si>
    <t>180x80 H</t>
  </si>
  <si>
    <t>Hvide</t>
  </si>
  <si>
    <t>Artwall panel
(beton-look)</t>
  </si>
  <si>
    <t>Badekar
(hvidt)</t>
  </si>
  <si>
    <t>Højglans metal</t>
  </si>
  <si>
    <t>inkl. Artclear glas</t>
  </si>
  <si>
    <t>GH: Hvidt glas - AT: Anthracit
BD: Bordeaux</t>
  </si>
  <si>
    <t>m/vandindløb</t>
  </si>
  <si>
    <t>m/vandindløb &amp; skridsikker belægning</t>
  </si>
  <si>
    <t>Drejelig glasskærm. (Reducerer sprøjt)</t>
  </si>
  <si>
    <t>Glasdør med højglans metal-profiler</t>
  </si>
  <si>
    <t>Vælg et kar (dør tilvælges automatisk)</t>
  </si>
  <si>
    <t>Tilvalg - vælg mindst 1 front-type</t>
  </si>
  <si>
    <t>Tilvalg</t>
  </si>
  <si>
    <t>GH</t>
  </si>
  <si>
    <t>AT</t>
  </si>
  <si>
    <t>BD</t>
  </si>
  <si>
    <t>Farvekoder for glasfronter:</t>
  </si>
  <si>
    <t>Kar</t>
  </si>
  <si>
    <t>Udlignings-profil</t>
  </si>
  <si>
    <t>Front</t>
  </si>
  <si>
    <t>Totalpris for dit Twinline 2 badekar med de valgte tillæg:</t>
  </si>
  <si>
    <t>Farvekode til glasfront:</t>
  </si>
  <si>
    <t>Drejelig glasskærm</t>
  </si>
  <si>
    <t>Drejelig sideskærm (reducerer sprøjt)</t>
  </si>
  <si>
    <t>Udligningsprofil 1,2x150cm</t>
  </si>
  <si>
    <t>Badekar Inkl. hjørnesæde 
(hvidt)</t>
  </si>
  <si>
    <t>Vælg et kar (Dør tilvælges automatisk)</t>
  </si>
  <si>
    <t>Twinline prisliste 2022</t>
  </si>
  <si>
    <t>PrislisteTwinline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</si>
</sst>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sz val="10"/>
      <color rgb="FFC00000"/>
      <name val="Arial"/>
      <family val="2"/>
    </font>
    <font>
      <sz val="10"/>
      <color theme="9" tint="-0.499984740745262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7" tint="-0.499984740745262"/>
      <name val="Arial"/>
      <family val="2"/>
    </font>
    <font>
      <sz val="10"/>
      <color theme="8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42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6" borderId="0" applyNumberFormat="0" applyBorder="0" applyAlignment="0" applyProtection="0"/>
    <xf numFmtId="0" fontId="11" fillId="10" borderId="35" applyNumberFormat="0" applyFont="0" applyAlignment="0" applyProtection="0"/>
  </cellStyleXfs>
  <cellXfs count="30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6" fillId="7" borderId="17" xfId="0" applyFont="1" applyFill="1" applyBorder="1" applyAlignment="1" applyProtection="1">
      <alignment horizontal="center" vertical="center"/>
    </xf>
    <xf numFmtId="0" fontId="6" fillId="7" borderId="27" xfId="0" applyFont="1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12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7" borderId="29" xfId="0" applyFill="1" applyBorder="1" applyAlignment="1" applyProtection="1">
      <alignment horizontal="center" vertical="center"/>
    </xf>
    <xf numFmtId="0" fontId="0" fillId="7" borderId="22" xfId="0" applyFill="1" applyBorder="1" applyAlignment="1" applyProtection="1">
      <alignment horizontal="center" vertical="center"/>
    </xf>
    <xf numFmtId="0" fontId="0" fillId="7" borderId="23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24" xfId="0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</xf>
    <xf numFmtId="0" fontId="0" fillId="7" borderId="28" xfId="0" applyFill="1" applyBorder="1" applyAlignment="1" applyProtection="1">
      <alignment horizontal="center" vertical="center"/>
    </xf>
    <xf numFmtId="0" fontId="0" fillId="7" borderId="25" xfId="0" applyFill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horizontal="center" vertical="center"/>
    </xf>
    <xf numFmtId="3" fontId="0" fillId="7" borderId="1" xfId="0" applyNumberFormat="1" applyFont="1" applyFill="1" applyBorder="1" applyAlignment="1" applyProtection="1">
      <alignment horizontal="center" vertical="center"/>
    </xf>
    <xf numFmtId="3" fontId="0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Alignment="1" applyProtection="1">
      <alignment horizontal="center" vertical="center"/>
    </xf>
    <xf numFmtId="3" fontId="0" fillId="8" borderId="1" xfId="0" applyNumberFormat="1" applyFont="1" applyFill="1" applyBorder="1" applyAlignment="1" applyProtection="1">
      <alignment horizontal="center" vertical="center"/>
    </xf>
    <xf numFmtId="3" fontId="0" fillId="8" borderId="1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vertical="center"/>
    </xf>
    <xf numFmtId="3" fontId="12" fillId="11" borderId="1" xfId="1" applyNumberFormat="1" applyFont="1" applyFill="1" applyBorder="1" applyAlignment="1" applyProtection="1">
      <alignment horizontal="center" vertical="center"/>
      <protection locked="0"/>
    </xf>
    <xf numFmtId="3" fontId="12" fillId="13" borderId="1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</xf>
    <xf numFmtId="3" fontId="12" fillId="13" borderId="4" xfId="1" applyNumberFormat="1" applyFont="1" applyFill="1" applyBorder="1" applyAlignment="1" applyProtection="1">
      <alignment horizontal="center" vertical="center"/>
      <protection locked="0"/>
    </xf>
    <xf numFmtId="3" fontId="0" fillId="1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3" fontId="0" fillId="16" borderId="1" xfId="0" applyNumberFormat="1" applyFont="1" applyFill="1" applyBorder="1" applyAlignment="1" applyProtection="1">
      <alignment horizontal="center" vertical="center"/>
      <protection locked="0"/>
    </xf>
    <xf numFmtId="3" fontId="0" fillId="14" borderId="1" xfId="0" applyNumberFormat="1" applyFont="1" applyFill="1" applyBorder="1" applyAlignment="1" applyProtection="1">
      <alignment horizontal="center" vertical="center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 vertical="center"/>
    </xf>
    <xf numFmtId="2" fontId="2" fillId="4" borderId="0" xfId="0" applyNumberFormat="1" applyFont="1" applyFill="1" applyBorder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3" fontId="0" fillId="4" borderId="0" xfId="0" applyNumberForma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3" fontId="0" fillId="4" borderId="0" xfId="0" applyNumberForma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/>
    </xf>
    <xf numFmtId="3" fontId="0" fillId="4" borderId="0" xfId="0" applyNumberFormat="1" applyFont="1" applyFill="1" applyBorder="1" applyAlignment="1" applyProtection="1">
      <alignment horizontal="center" vertical="center"/>
    </xf>
    <xf numFmtId="3" fontId="9" fillId="4" borderId="0" xfId="0" applyNumberFormat="1" applyFont="1" applyFill="1" applyBorder="1" applyAlignment="1" applyProtection="1">
      <alignment vertical="center"/>
    </xf>
    <xf numFmtId="3" fontId="9" fillId="4" borderId="34" xfId="0" applyNumberFormat="1" applyFont="1" applyFill="1" applyBorder="1" applyAlignment="1" applyProtection="1">
      <alignment horizontal="right" vertical="center"/>
    </xf>
    <xf numFmtId="0" fontId="0" fillId="4" borderId="32" xfId="0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3" fontId="6" fillId="4" borderId="0" xfId="0" applyNumberFormat="1" applyFont="1" applyFill="1" applyAlignment="1" applyProtection="1">
      <alignment vertical="center"/>
    </xf>
    <xf numFmtId="3" fontId="10" fillId="4" borderId="0" xfId="1" applyNumberForma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3" fontId="8" fillId="4" borderId="0" xfId="0" applyNumberFormat="1" applyFont="1" applyFill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36" xfId="0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</xf>
    <xf numFmtId="3" fontId="6" fillId="5" borderId="0" xfId="0" applyNumberFormat="1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0" fillId="5" borderId="36" xfId="0" applyFill="1" applyBorder="1" applyAlignment="1" applyProtection="1">
      <alignment vertical="center"/>
    </xf>
    <xf numFmtId="0" fontId="6" fillId="5" borderId="37" xfId="0" applyFont="1" applyFill="1" applyBorder="1" applyAlignment="1" applyProtection="1">
      <alignment vertical="center"/>
    </xf>
    <xf numFmtId="0" fontId="8" fillId="5" borderId="37" xfId="0" applyFont="1" applyFill="1" applyBorder="1" applyAlignment="1" applyProtection="1">
      <alignment vertical="center"/>
    </xf>
    <xf numFmtId="0" fontId="0" fillId="5" borderId="37" xfId="0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6" fillId="17" borderId="17" xfId="0" applyFont="1" applyFill="1" applyBorder="1" applyAlignment="1" applyProtection="1">
      <alignment horizontal="center" vertical="center"/>
    </xf>
    <xf numFmtId="0" fontId="6" fillId="17" borderId="27" xfId="0" applyFont="1" applyFill="1" applyBorder="1" applyAlignment="1" applyProtection="1">
      <alignment horizontal="center" vertical="center" wrapText="1"/>
    </xf>
    <xf numFmtId="0" fontId="9" fillId="17" borderId="18" xfId="0" applyFont="1" applyFill="1" applyBorder="1" applyAlignment="1" applyProtection="1">
      <alignment horizontal="center" vertical="center"/>
    </xf>
    <xf numFmtId="0" fontId="9" fillId="17" borderId="14" xfId="0" applyFont="1" applyFill="1" applyBorder="1" applyAlignment="1" applyProtection="1">
      <alignment horizontal="center" vertical="center"/>
    </xf>
    <xf numFmtId="0" fontId="0" fillId="17" borderId="12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0" fontId="14" fillId="17" borderId="29" xfId="0" applyFont="1" applyFill="1" applyBorder="1" applyAlignment="1" applyProtection="1">
      <alignment horizontal="center" vertical="center"/>
    </xf>
    <xf numFmtId="0" fontId="14" fillId="17" borderId="22" xfId="0" applyFont="1" applyFill="1" applyBorder="1" applyAlignment="1" applyProtection="1">
      <alignment horizontal="center" vertical="center"/>
    </xf>
    <xf numFmtId="0" fontId="14" fillId="17" borderId="23" xfId="0" applyFont="1" applyFill="1" applyBorder="1" applyAlignment="1" applyProtection="1">
      <alignment horizontal="center" vertical="center"/>
    </xf>
    <xf numFmtId="0" fontId="14" fillId="17" borderId="13" xfId="0" applyFont="1" applyFill="1" applyBorder="1" applyAlignment="1" applyProtection="1">
      <alignment horizontal="center" vertical="center"/>
    </xf>
    <xf numFmtId="0" fontId="14" fillId="17" borderId="0" xfId="0" applyFont="1" applyFill="1" applyBorder="1" applyAlignment="1" applyProtection="1">
      <alignment horizontal="center" vertical="center"/>
    </xf>
    <xf numFmtId="0" fontId="14" fillId="17" borderId="24" xfId="0" applyFont="1" applyFill="1" applyBorder="1" applyAlignment="1" applyProtection="1">
      <alignment horizontal="center" vertical="center"/>
    </xf>
    <xf numFmtId="0" fontId="9" fillId="17" borderId="19" xfId="0" applyFont="1" applyFill="1" applyBorder="1" applyAlignment="1" applyProtection="1">
      <alignment horizontal="center" vertical="center"/>
    </xf>
    <xf numFmtId="0" fontId="9" fillId="17" borderId="20" xfId="0" applyFont="1" applyFill="1" applyBorder="1" applyAlignment="1" applyProtection="1">
      <alignment horizontal="center" vertical="center"/>
    </xf>
    <xf numFmtId="0" fontId="0" fillId="17" borderId="21" xfId="0" applyFont="1" applyFill="1" applyBorder="1" applyAlignment="1" applyProtection="1">
      <alignment horizontal="center" vertical="center"/>
    </xf>
    <xf numFmtId="0" fontId="13" fillId="17" borderId="28" xfId="0" applyFont="1" applyFill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/>
    </xf>
    <xf numFmtId="0" fontId="14" fillId="17" borderId="28" xfId="0" applyFont="1" applyFill="1" applyBorder="1" applyAlignment="1" applyProtection="1">
      <alignment horizontal="center" vertical="center"/>
    </xf>
    <xf numFmtId="0" fontId="14" fillId="17" borderId="25" xfId="0" applyFont="1" applyFill="1" applyBorder="1" applyAlignment="1" applyProtection="1">
      <alignment horizontal="center" vertical="center"/>
    </xf>
    <xf numFmtId="0" fontId="14" fillId="17" borderId="26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3" fontId="9" fillId="4" borderId="0" xfId="0" applyNumberFormat="1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center"/>
      <protection locked="0"/>
    </xf>
    <xf numFmtId="3" fontId="9" fillId="4" borderId="0" xfId="0" applyNumberFormat="1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3" fontId="0" fillId="8" borderId="13" xfId="0" applyNumberFormat="1" applyFont="1" applyFill="1" applyBorder="1" applyAlignment="1" applyProtection="1">
      <alignment horizontal="center" vertical="center"/>
    </xf>
    <xf numFmtId="3" fontId="0" fillId="8" borderId="0" xfId="0" applyNumberFormat="1" applyFont="1" applyFill="1" applyBorder="1" applyAlignment="1" applyProtection="1">
      <alignment horizontal="center" vertical="center"/>
    </xf>
    <xf numFmtId="3" fontId="0" fillId="8" borderId="14" xfId="0" applyNumberFormat="1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3" fontId="12" fillId="13" borderId="50" xfId="1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</xf>
    <xf numFmtId="3" fontId="0" fillId="7" borderId="52" xfId="0" applyNumberFormat="1" applyFont="1" applyFill="1" applyBorder="1" applyAlignment="1" applyProtection="1">
      <alignment horizontal="center" vertical="center"/>
    </xf>
    <xf numFmtId="3" fontId="0" fillId="7" borderId="50" xfId="0" applyNumberFormat="1" applyFont="1" applyFill="1" applyBorder="1" applyAlignment="1" applyProtection="1">
      <alignment horizontal="center" vertical="center"/>
    </xf>
    <xf numFmtId="3" fontId="0" fillId="0" borderId="52" xfId="0" applyNumberFormat="1" applyFont="1" applyFill="1" applyBorder="1" applyAlignment="1" applyProtection="1">
      <alignment horizontal="center" vertical="center"/>
    </xf>
    <xf numFmtId="3" fontId="0" fillId="8" borderId="50" xfId="0" applyNumberFormat="1" applyFont="1" applyFill="1" applyBorder="1" applyAlignment="1" applyProtection="1">
      <alignment horizontal="center" vertical="center"/>
    </xf>
    <xf numFmtId="3" fontId="0" fillId="7" borderId="0" xfId="0" applyNumberFormat="1" applyFill="1" applyBorder="1" applyAlignment="1" applyProtection="1">
      <alignment horizontal="center" vertical="center"/>
    </xf>
    <xf numFmtId="3" fontId="0" fillId="7" borderId="52" xfId="0" applyNumberFormat="1" applyFill="1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</xf>
    <xf numFmtId="3" fontId="12" fillId="11" borderId="54" xfId="1" applyNumberFormat="1" applyFont="1" applyFill="1" applyBorder="1" applyAlignment="1" applyProtection="1">
      <alignment horizontal="center" vertical="center"/>
      <protection locked="0"/>
    </xf>
    <xf numFmtId="3" fontId="0" fillId="12" borderId="54" xfId="2" applyNumberFormat="1" applyFont="1" applyFill="1" applyBorder="1" applyAlignment="1" applyProtection="1">
      <alignment horizontal="center" vertical="center"/>
      <protection locked="0"/>
    </xf>
    <xf numFmtId="3" fontId="12" fillId="13" borderId="55" xfId="1" applyNumberFormat="1" applyFont="1" applyFill="1" applyBorder="1" applyAlignment="1" applyProtection="1">
      <alignment horizontal="center" vertical="center"/>
      <protection locked="0"/>
    </xf>
    <xf numFmtId="3" fontId="12" fillId="13" borderId="54" xfId="1" applyNumberFormat="1" applyFont="1" applyFill="1" applyBorder="1" applyAlignment="1" applyProtection="1">
      <alignment horizontal="center" vertical="center"/>
      <protection locked="0"/>
    </xf>
    <xf numFmtId="3" fontId="12" fillId="13" borderId="56" xfId="1" applyNumberFormat="1" applyFont="1" applyFill="1" applyBorder="1" applyAlignment="1" applyProtection="1">
      <alignment horizontal="center" vertical="center"/>
      <protection locked="0"/>
    </xf>
    <xf numFmtId="3" fontId="0" fillId="8" borderId="12" xfId="0" applyNumberFormat="1" applyFont="1" applyFill="1" applyBorder="1" applyAlignment="1" applyProtection="1">
      <alignment horizontal="center" vertical="center"/>
    </xf>
    <xf numFmtId="0" fontId="6" fillId="16" borderId="57" xfId="0" applyFont="1" applyFill="1" applyBorder="1" applyAlignment="1" applyProtection="1">
      <alignment horizontal="center" vertical="center"/>
    </xf>
    <xf numFmtId="3" fontId="0" fillId="14" borderId="5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52" xfId="0" applyNumberFormat="1" applyFill="1" applyBorder="1" applyAlignment="1" applyProtection="1">
      <alignment horizontal="center" vertical="center"/>
    </xf>
    <xf numFmtId="3" fontId="0" fillId="0" borderId="50" xfId="0" applyNumberFormat="1" applyFont="1" applyFill="1" applyBorder="1" applyAlignment="1" applyProtection="1">
      <alignment horizontal="center" vertical="center"/>
    </xf>
    <xf numFmtId="3" fontId="0" fillId="15" borderId="54" xfId="0" applyNumberFormat="1" applyFont="1" applyFill="1" applyBorder="1" applyAlignment="1" applyProtection="1">
      <alignment horizontal="center" vertical="center"/>
      <protection locked="0"/>
    </xf>
    <xf numFmtId="3" fontId="0" fillId="16" borderId="54" xfId="0" applyNumberFormat="1" applyFont="1" applyFill="1" applyBorder="1" applyAlignment="1" applyProtection="1">
      <alignment horizontal="center" vertical="center"/>
      <protection locked="0"/>
    </xf>
    <xf numFmtId="3" fontId="0" fillId="14" borderId="54" xfId="0" applyNumberFormat="1" applyFont="1" applyFill="1" applyBorder="1" applyAlignment="1" applyProtection="1">
      <alignment horizontal="center" vertical="center"/>
      <protection locked="0"/>
    </xf>
    <xf numFmtId="3" fontId="0" fillId="14" borderId="56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Protection="1"/>
    <xf numFmtId="0" fontId="0" fillId="4" borderId="0" xfId="0" applyFont="1" applyFill="1" applyAlignment="1" applyProtection="1">
      <alignment horizontal="center" vertical="center" wrapText="1"/>
    </xf>
    <xf numFmtId="3" fontId="0" fillId="9" borderId="1" xfId="0" applyNumberForma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6" fillId="15" borderId="40" xfId="0" applyFont="1" applyFill="1" applyBorder="1" applyAlignment="1" applyProtection="1">
      <alignment horizontal="center" vertical="center"/>
    </xf>
    <xf numFmtId="0" fontId="6" fillId="15" borderId="41" xfId="0" applyFont="1" applyFill="1" applyBorder="1" applyAlignment="1" applyProtection="1">
      <alignment horizontal="center" vertical="center"/>
    </xf>
    <xf numFmtId="0" fontId="6" fillId="15" borderId="42" xfId="0" applyFont="1" applyFill="1" applyBorder="1" applyAlignment="1" applyProtection="1">
      <alignment horizontal="center" vertical="center"/>
    </xf>
    <xf numFmtId="0" fontId="0" fillId="11" borderId="7" xfId="0" applyFont="1" applyFill="1" applyBorder="1" applyAlignment="1" applyProtection="1">
      <alignment horizontal="center" vertical="center" wrapText="1"/>
    </xf>
    <xf numFmtId="0" fontId="0" fillId="11" borderId="8" xfId="0" applyFont="1" applyFill="1" applyBorder="1" applyAlignment="1" applyProtection="1">
      <alignment horizontal="center" vertical="center" wrapText="1"/>
    </xf>
    <xf numFmtId="0" fontId="0" fillId="11" borderId="9" xfId="0" applyFont="1" applyFill="1" applyBorder="1" applyAlignment="1" applyProtection="1">
      <alignment horizontal="center" vertical="center" wrapText="1"/>
    </xf>
    <xf numFmtId="0" fontId="0" fillId="11" borderId="10" xfId="0" applyFont="1" applyFill="1" applyBorder="1" applyAlignment="1" applyProtection="1">
      <alignment horizontal="center" vertical="center" wrapText="1"/>
    </xf>
    <xf numFmtId="0" fontId="0" fillId="18" borderId="5" xfId="0" applyFont="1" applyFill="1" applyBorder="1" applyAlignment="1" applyProtection="1">
      <alignment horizontal="center" vertical="center" wrapText="1"/>
    </xf>
    <xf numFmtId="0" fontId="0" fillId="18" borderId="6" xfId="0" applyFont="1" applyFill="1" applyBorder="1" applyAlignment="1" applyProtection="1">
      <alignment horizontal="center" vertical="center" wrapText="1"/>
    </xf>
    <xf numFmtId="0" fontId="0" fillId="12" borderId="5" xfId="0" applyFont="1" applyFill="1" applyBorder="1" applyAlignment="1" applyProtection="1">
      <alignment horizontal="center" vertical="center" wrapText="1"/>
    </xf>
    <xf numFmtId="0" fontId="0" fillId="12" borderId="6" xfId="0" applyFont="1" applyFill="1" applyBorder="1" applyAlignment="1" applyProtection="1">
      <alignment horizontal="center" vertical="center" wrapText="1"/>
    </xf>
    <xf numFmtId="0" fontId="0" fillId="13" borderId="7" xfId="0" applyFont="1" applyFill="1" applyBorder="1" applyAlignment="1" applyProtection="1">
      <alignment horizontal="center" vertical="center"/>
    </xf>
    <xf numFmtId="0" fontId="0" fillId="13" borderId="8" xfId="0" applyFont="1" applyFill="1" applyBorder="1" applyAlignment="1" applyProtection="1">
      <alignment horizontal="center" vertical="center"/>
    </xf>
    <xf numFmtId="0" fontId="0" fillId="13" borderId="9" xfId="0" applyFont="1" applyFill="1" applyBorder="1" applyAlignment="1" applyProtection="1">
      <alignment horizontal="center" vertical="center"/>
    </xf>
    <xf numFmtId="0" fontId="0" fillId="13" borderId="10" xfId="0" applyFont="1" applyFill="1" applyBorder="1" applyAlignment="1" applyProtection="1">
      <alignment horizontal="center" vertical="center"/>
    </xf>
    <xf numFmtId="0" fontId="0" fillId="13" borderId="7" xfId="0" applyFont="1" applyFill="1" applyBorder="1" applyAlignment="1" applyProtection="1">
      <alignment horizontal="center" vertical="center" wrapText="1"/>
    </xf>
    <xf numFmtId="0" fontId="0" fillId="13" borderId="45" xfId="0" applyFont="1" applyFill="1" applyBorder="1" applyAlignment="1" applyProtection="1">
      <alignment horizontal="center" vertical="center" wrapText="1"/>
    </xf>
    <xf numFmtId="0" fontId="0" fillId="13" borderId="9" xfId="0" applyFont="1" applyFill="1" applyBorder="1" applyAlignment="1" applyProtection="1">
      <alignment horizontal="center" vertical="center" wrapText="1"/>
    </xf>
    <xf numFmtId="0" fontId="0" fillId="13" borderId="46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horizontal="center" vertical="center" wrapText="1"/>
    </xf>
    <xf numFmtId="0" fontId="6" fillId="14" borderId="40" xfId="0" applyFont="1" applyFill="1" applyBorder="1" applyAlignment="1" applyProtection="1">
      <alignment horizontal="center" vertical="center"/>
    </xf>
    <xf numFmtId="0" fontId="6" fillId="14" borderId="41" xfId="0" applyFont="1" applyFill="1" applyBorder="1" applyAlignment="1" applyProtection="1">
      <alignment horizontal="center" vertical="center"/>
    </xf>
    <xf numFmtId="0" fontId="6" fillId="14" borderId="43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</xf>
    <xf numFmtId="0" fontId="0" fillId="13" borderId="3" xfId="0" applyFill="1" applyBorder="1" applyAlignment="1" applyProtection="1">
      <alignment horizontal="center" vertical="center"/>
    </xf>
    <xf numFmtId="0" fontId="0" fillId="13" borderId="4" xfId="0" applyFill="1" applyBorder="1" applyAlignment="1" applyProtection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0" fillId="4" borderId="0" xfId="0" applyFont="1" applyFill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 wrapText="1"/>
    </xf>
    <xf numFmtId="3" fontId="5" fillId="4" borderId="0" xfId="0" applyNumberFormat="1" applyFon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6" fillId="7" borderId="27" xfId="0" applyFont="1" applyFill="1" applyBorder="1" applyAlignment="1" applyProtection="1">
      <alignment horizontal="center" vertical="center"/>
    </xf>
    <xf numFmtId="0" fontId="6" fillId="7" borderId="30" xfId="0" applyFont="1" applyFill="1" applyBorder="1" applyAlignment="1" applyProtection="1">
      <alignment horizontal="center" vertical="center"/>
    </xf>
    <xf numFmtId="0" fontId="6" fillId="7" borderId="31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3" fontId="9" fillId="4" borderId="0" xfId="0" applyNumberFormat="1" applyFont="1" applyFill="1" applyBorder="1" applyAlignment="1" applyProtection="1">
      <alignment horizontal="left" vertical="center"/>
    </xf>
    <xf numFmtId="0" fontId="0" fillId="16" borderId="1" xfId="0" applyFont="1" applyFill="1" applyBorder="1" applyAlignment="1" applyProtection="1">
      <alignment horizontal="center" vertical="center" wrapText="1"/>
    </xf>
    <xf numFmtId="0" fontId="0" fillId="16" borderId="5" xfId="0" applyFont="1" applyFill="1" applyBorder="1" applyAlignment="1" applyProtection="1">
      <alignment horizontal="center" vertical="center" wrapText="1"/>
    </xf>
    <xf numFmtId="0" fontId="0" fillId="16" borderId="6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6" fillId="11" borderId="40" xfId="0" applyFont="1" applyFill="1" applyBorder="1" applyAlignment="1" applyProtection="1">
      <alignment horizontal="center" vertical="center"/>
    </xf>
    <xf numFmtId="0" fontId="6" fillId="11" borderId="41" xfId="0" applyFont="1" applyFill="1" applyBorder="1" applyAlignment="1" applyProtection="1">
      <alignment horizontal="center" vertical="center"/>
    </xf>
    <xf numFmtId="0" fontId="6" fillId="11" borderId="42" xfId="0" applyFont="1" applyFill="1" applyBorder="1" applyAlignment="1" applyProtection="1">
      <alignment horizontal="center" vertical="center"/>
    </xf>
    <xf numFmtId="0" fontId="0" fillId="14" borderId="7" xfId="0" applyFont="1" applyFill="1" applyBorder="1" applyAlignment="1" applyProtection="1">
      <alignment horizontal="center" vertical="center"/>
    </xf>
    <xf numFmtId="0" fontId="0" fillId="14" borderId="8" xfId="0" applyFont="1" applyFill="1" applyBorder="1" applyAlignment="1" applyProtection="1">
      <alignment horizontal="center" vertical="center"/>
    </xf>
    <xf numFmtId="0" fontId="0" fillId="14" borderId="9" xfId="0" applyFont="1" applyFill="1" applyBorder="1" applyAlignment="1" applyProtection="1">
      <alignment horizontal="center" vertical="center"/>
    </xf>
    <xf numFmtId="0" fontId="0" fillId="14" borderId="10" xfId="0" applyFont="1" applyFill="1" applyBorder="1" applyAlignment="1" applyProtection="1">
      <alignment horizontal="center" vertical="center"/>
    </xf>
    <xf numFmtId="0" fontId="0" fillId="14" borderId="3" xfId="0" applyFill="1" applyBorder="1" applyAlignment="1" applyProtection="1">
      <alignment horizontal="center" vertical="center"/>
    </xf>
    <xf numFmtId="0" fontId="0" fillId="14" borderId="4" xfId="0" applyFill="1" applyBorder="1" applyAlignment="1" applyProtection="1">
      <alignment horizontal="center" vertical="center"/>
    </xf>
    <xf numFmtId="0" fontId="0" fillId="14" borderId="7" xfId="0" applyFont="1" applyFill="1" applyBorder="1" applyAlignment="1" applyProtection="1">
      <alignment horizontal="center" vertical="center" wrapText="1"/>
    </xf>
    <xf numFmtId="0" fontId="0" fillId="14" borderId="45" xfId="0" applyFont="1" applyFill="1" applyBorder="1" applyAlignment="1" applyProtection="1">
      <alignment horizontal="center" vertical="center" wrapText="1"/>
    </xf>
    <xf numFmtId="0" fontId="0" fillId="14" borderId="9" xfId="0" applyFont="1" applyFill="1" applyBorder="1" applyAlignment="1" applyProtection="1">
      <alignment horizontal="center" vertical="center" wrapText="1"/>
    </xf>
    <xf numFmtId="0" fontId="0" fillId="14" borderId="4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6" fillId="16" borderId="40" xfId="0" applyFont="1" applyFill="1" applyBorder="1" applyAlignment="1" applyProtection="1">
      <alignment horizontal="center" vertical="center"/>
    </xf>
    <xf numFmtId="0" fontId="6" fillId="16" borderId="42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</xf>
    <xf numFmtId="0" fontId="0" fillId="15" borderId="7" xfId="0" applyFont="1" applyFill="1" applyBorder="1" applyAlignment="1" applyProtection="1">
      <alignment horizontal="center" vertical="center" wrapText="1"/>
    </xf>
    <xf numFmtId="0" fontId="0" fillId="15" borderId="8" xfId="0" applyFont="1" applyFill="1" applyBorder="1" applyAlignment="1" applyProtection="1">
      <alignment horizontal="center" vertical="center" wrapText="1"/>
    </xf>
    <xf numFmtId="0" fontId="0" fillId="15" borderId="9" xfId="0" applyFont="1" applyFill="1" applyBorder="1" applyAlignment="1" applyProtection="1">
      <alignment horizontal="center" vertical="center" wrapText="1"/>
    </xf>
    <xf numFmtId="0" fontId="0" fillId="15" borderId="10" xfId="0" applyFont="1" applyFill="1" applyBorder="1" applyAlignment="1" applyProtection="1">
      <alignment horizontal="center" vertical="center" wrapText="1"/>
    </xf>
    <xf numFmtId="0" fontId="0" fillId="9" borderId="5" xfId="0" applyFont="1" applyFill="1" applyBorder="1" applyAlignment="1" applyProtection="1">
      <alignment horizontal="center" vertical="center" wrapText="1"/>
    </xf>
    <xf numFmtId="0" fontId="0" fillId="9" borderId="6" xfId="0" applyFont="1" applyFill="1" applyBorder="1" applyAlignment="1" applyProtection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</xf>
    <xf numFmtId="0" fontId="6" fillId="17" borderId="15" xfId="0" applyFont="1" applyFill="1" applyBorder="1" applyAlignment="1" applyProtection="1">
      <alignment horizontal="center" vertical="center"/>
    </xf>
    <xf numFmtId="0" fontId="6" fillId="17" borderId="16" xfId="0" applyFont="1" applyFill="1" applyBorder="1" applyAlignment="1" applyProtection="1">
      <alignment horizontal="center" vertical="center"/>
    </xf>
    <xf numFmtId="0" fontId="6" fillId="17" borderId="27" xfId="0" applyFont="1" applyFill="1" applyBorder="1" applyAlignment="1" applyProtection="1">
      <alignment horizontal="center" vertical="center"/>
    </xf>
    <xf numFmtId="0" fontId="6" fillId="17" borderId="30" xfId="0" applyFont="1" applyFill="1" applyBorder="1" applyAlignment="1" applyProtection="1">
      <alignment horizontal="center" vertical="center"/>
    </xf>
    <xf numFmtId="0" fontId="6" fillId="17" borderId="31" xfId="0" applyFont="1" applyFill="1" applyBorder="1" applyAlignment="1" applyProtection="1">
      <alignment horizontal="center" vertical="center"/>
    </xf>
    <xf numFmtId="3" fontId="9" fillId="4" borderId="33" xfId="0" applyNumberFormat="1" applyFont="1" applyFill="1" applyBorder="1" applyAlignment="1" applyProtection="1">
      <alignment horizontal="left" vertical="center"/>
    </xf>
    <xf numFmtId="3" fontId="8" fillId="4" borderId="0" xfId="0" applyNumberFormat="1" applyFont="1" applyFill="1" applyBorder="1" applyAlignment="1" applyProtection="1">
      <alignment horizontal="center" vertical="center"/>
    </xf>
    <xf numFmtId="3" fontId="8" fillId="4" borderId="0" xfId="0" applyNumberFormat="1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Bemærk!" xfId="2" builtinId="10"/>
    <cellStyle name="God" xfId="1" builtinId="26"/>
    <cellStyle name="Normal" xfId="0" builtinId="0"/>
  </cellStyles>
  <dxfs count="29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ont>
        <color auto="1"/>
      </font>
      <fill>
        <patternFill>
          <bgColor theme="7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numFmt numFmtId="0" formatCode="General"/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C82B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6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FAD2-FDC9-4EF4-8C91-524148657B9A}">
  <sheetPr>
    <pageSetUpPr fitToPage="1"/>
  </sheetPr>
  <dimension ref="A1:S43"/>
  <sheetViews>
    <sheetView tabSelected="1" zoomScaleNormal="100" workbookViewId="0">
      <selection activeCell="B1" sqref="B1:P1"/>
    </sheetView>
  </sheetViews>
  <sheetFormatPr defaultColWidth="0" defaultRowHeight="12.75" zeroHeight="1" x14ac:dyDescent="0.2"/>
  <cols>
    <col min="1" max="1" width="0.28515625" style="44" customWidth="1"/>
    <col min="2" max="2" width="12.28515625" style="44" customWidth="1"/>
    <col min="3" max="3" width="10.5703125" style="45" customWidth="1"/>
    <col min="4" max="4" width="17.140625" style="45" customWidth="1"/>
    <col min="5" max="5" width="20.42578125" style="45" customWidth="1"/>
    <col min="6" max="6" width="17" style="45" customWidth="1"/>
    <col min="7" max="7" width="12" style="45" customWidth="1"/>
    <col min="8" max="8" width="17.7109375" style="45" customWidth="1"/>
    <col min="9" max="9" width="11.28515625" style="45" customWidth="1"/>
    <col min="10" max="10" width="14.28515625" style="45" customWidth="1"/>
    <col min="11" max="11" width="15.85546875" style="44" customWidth="1"/>
    <col min="12" max="12" width="13.140625" style="44" customWidth="1"/>
    <col min="13" max="16" width="10.28515625" style="44" customWidth="1"/>
    <col min="17" max="19" width="10.28515625" style="44" hidden="1" customWidth="1"/>
    <col min="20" max="16384" width="10.28515625" style="44" hidden="1"/>
  </cols>
  <sheetData>
    <row r="1" spans="1:16" ht="23.25" x14ac:dyDescent="0.2">
      <c r="A1" s="112"/>
      <c r="B1" s="183" t="s">
        <v>163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x14ac:dyDescent="0.2">
      <c r="A2" s="112"/>
      <c r="B2" s="84"/>
      <c r="C2" s="84"/>
      <c r="D2" s="84"/>
      <c r="E2" s="84"/>
      <c r="F2" s="84"/>
      <c r="G2" s="85"/>
      <c r="H2" s="86"/>
      <c r="I2" s="86"/>
      <c r="J2" s="86"/>
      <c r="K2" s="86"/>
      <c r="L2" s="86"/>
      <c r="M2" s="87"/>
      <c r="N2" s="87"/>
      <c r="O2" s="87"/>
      <c r="P2" s="87"/>
    </row>
    <row r="3" spans="1:16" ht="20.25" x14ac:dyDescent="0.2">
      <c r="A3" s="112"/>
      <c r="B3" s="184" t="s">
        <v>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3.5" thickBot="1" x14ac:dyDescent="0.25">
      <c r="A4" s="112"/>
      <c r="B4" s="87"/>
      <c r="C4" s="88"/>
      <c r="D4" s="88"/>
      <c r="E4" s="88"/>
      <c r="F4" s="88"/>
      <c r="G4" s="88"/>
      <c r="H4" s="88"/>
      <c r="I4" s="88"/>
      <c r="J4" s="88"/>
      <c r="K4" s="87"/>
      <c r="L4" s="87"/>
      <c r="M4" s="87"/>
      <c r="N4" s="87"/>
      <c r="O4" s="87"/>
      <c r="P4" s="87"/>
    </row>
    <row r="5" spans="1:16" ht="14.65" customHeight="1" x14ac:dyDescent="0.2">
      <c r="A5" s="112"/>
      <c r="B5" s="209" t="s">
        <v>130</v>
      </c>
      <c r="C5" s="212" t="s">
        <v>116</v>
      </c>
      <c r="D5" s="185" t="s">
        <v>145</v>
      </c>
      <c r="E5" s="186"/>
      <c r="F5" s="187"/>
      <c r="G5" s="167" t="s">
        <v>147</v>
      </c>
      <c r="H5" s="206" t="s">
        <v>146</v>
      </c>
      <c r="I5" s="207"/>
      <c r="J5" s="207"/>
      <c r="K5" s="207"/>
      <c r="L5" s="207"/>
      <c r="M5" s="207"/>
      <c r="N5" s="207"/>
      <c r="O5" s="208"/>
      <c r="P5" s="87"/>
    </row>
    <row r="6" spans="1:16" ht="14.65" customHeight="1" x14ac:dyDescent="0.2">
      <c r="A6" s="112"/>
      <c r="B6" s="210"/>
      <c r="C6" s="213"/>
      <c r="D6" s="188" t="s">
        <v>160</v>
      </c>
      <c r="E6" s="189"/>
      <c r="F6" s="192" t="s">
        <v>144</v>
      </c>
      <c r="G6" s="194" t="s">
        <v>121</v>
      </c>
      <c r="H6" s="196" t="s">
        <v>122</v>
      </c>
      <c r="I6" s="197"/>
      <c r="J6" s="217" t="s">
        <v>125</v>
      </c>
      <c r="K6" s="218"/>
      <c r="L6" s="196" t="s">
        <v>135</v>
      </c>
      <c r="M6" s="197"/>
      <c r="N6" s="200" t="s">
        <v>136</v>
      </c>
      <c r="O6" s="201"/>
      <c r="P6" s="87"/>
    </row>
    <row r="7" spans="1:16" ht="35.25" customHeight="1" x14ac:dyDescent="0.2">
      <c r="A7" s="112"/>
      <c r="B7" s="210"/>
      <c r="C7" s="213"/>
      <c r="D7" s="190"/>
      <c r="E7" s="191"/>
      <c r="F7" s="193"/>
      <c r="G7" s="195"/>
      <c r="H7" s="198"/>
      <c r="I7" s="199"/>
      <c r="J7" s="204" t="s">
        <v>140</v>
      </c>
      <c r="K7" s="205"/>
      <c r="L7" s="198"/>
      <c r="M7" s="199"/>
      <c r="N7" s="202"/>
      <c r="O7" s="203"/>
      <c r="P7" s="87"/>
    </row>
    <row r="8" spans="1:16" ht="25.35" customHeight="1" x14ac:dyDescent="0.2">
      <c r="A8" s="112"/>
      <c r="B8" s="211"/>
      <c r="C8" s="214"/>
      <c r="D8" s="83" t="s">
        <v>141</v>
      </c>
      <c r="E8" s="83" t="s">
        <v>142</v>
      </c>
      <c r="F8" s="74" t="s">
        <v>139</v>
      </c>
      <c r="G8" s="83" t="s">
        <v>138</v>
      </c>
      <c r="H8" s="76" t="s">
        <v>126</v>
      </c>
      <c r="I8" s="141" t="s">
        <v>127</v>
      </c>
      <c r="J8" s="76" t="s">
        <v>126</v>
      </c>
      <c r="K8" s="141" t="s">
        <v>127</v>
      </c>
      <c r="L8" s="76" t="s">
        <v>126</v>
      </c>
      <c r="M8" s="141" t="s">
        <v>127</v>
      </c>
      <c r="N8" s="76" t="s">
        <v>126</v>
      </c>
      <c r="O8" s="150" t="s">
        <v>127</v>
      </c>
      <c r="P8" s="87"/>
    </row>
    <row r="9" spans="1:16" ht="19.899999999999999" customHeight="1" x14ac:dyDescent="0.2">
      <c r="A9" s="112"/>
      <c r="B9" s="215" t="s">
        <v>128</v>
      </c>
      <c r="C9" s="74" t="s">
        <v>118</v>
      </c>
      <c r="D9" s="74" t="s">
        <v>10</v>
      </c>
      <c r="E9" s="74" t="s">
        <v>9</v>
      </c>
      <c r="F9" s="74" t="s">
        <v>11</v>
      </c>
      <c r="G9" s="74" t="s">
        <v>18</v>
      </c>
      <c r="H9" s="80" t="s">
        <v>23</v>
      </c>
      <c r="I9" s="80" t="s">
        <v>26</v>
      </c>
      <c r="J9" s="74" t="s">
        <v>95</v>
      </c>
      <c r="K9" s="74" t="s">
        <v>104</v>
      </c>
      <c r="L9" s="74" t="s">
        <v>98</v>
      </c>
      <c r="M9" s="74" t="s">
        <v>107</v>
      </c>
      <c r="N9" s="74" t="s">
        <v>101</v>
      </c>
      <c r="O9" s="151" t="s">
        <v>110</v>
      </c>
      <c r="P9" s="87"/>
    </row>
    <row r="10" spans="1:16" ht="19.899999999999999" customHeight="1" x14ac:dyDescent="0.2">
      <c r="A10" s="112"/>
      <c r="B10" s="211"/>
      <c r="C10" s="74" t="s">
        <v>117</v>
      </c>
      <c r="D10" s="79"/>
      <c r="E10" s="79"/>
      <c r="F10" s="181" t="str">
        <f>IF((D10+E10)&gt;0,Prisopslag!F10,"")</f>
        <v/>
      </c>
      <c r="G10" s="77"/>
      <c r="H10" s="78"/>
      <c r="I10" s="78"/>
      <c r="J10" s="78"/>
      <c r="K10" s="78"/>
      <c r="L10" s="78"/>
      <c r="M10" s="78"/>
      <c r="N10" s="78"/>
      <c r="O10" s="168"/>
      <c r="P10" s="89"/>
    </row>
    <row r="11" spans="1:16" ht="5.65" customHeight="1" x14ac:dyDescent="0.2">
      <c r="A11" s="112"/>
      <c r="B11" s="153"/>
      <c r="C11" s="82"/>
      <c r="D11" s="71"/>
      <c r="E11" s="71"/>
      <c r="F11" s="71"/>
      <c r="G11" s="71"/>
      <c r="H11" s="71"/>
      <c r="I11" s="71"/>
      <c r="J11" s="71"/>
      <c r="K11" s="169"/>
      <c r="L11" s="71"/>
      <c r="M11" s="169"/>
      <c r="N11" s="71"/>
      <c r="O11" s="170"/>
      <c r="P11" s="87"/>
    </row>
    <row r="12" spans="1:16" ht="19.899999999999999" customHeight="1" x14ac:dyDescent="0.2">
      <c r="A12" s="112"/>
      <c r="B12" s="215" t="s">
        <v>129</v>
      </c>
      <c r="C12" s="74" t="s">
        <v>118</v>
      </c>
      <c r="D12" s="75" t="s">
        <v>12</v>
      </c>
      <c r="E12" s="75" t="s">
        <v>13</v>
      </c>
      <c r="F12" s="75" t="s">
        <v>46</v>
      </c>
      <c r="G12" s="75" t="s">
        <v>18</v>
      </c>
      <c r="H12" s="81" t="s">
        <v>23</v>
      </c>
      <c r="I12" s="81" t="s">
        <v>26</v>
      </c>
      <c r="J12" s="75" t="s">
        <v>95</v>
      </c>
      <c r="K12" s="75" t="s">
        <v>105</v>
      </c>
      <c r="L12" s="75" t="s">
        <v>98</v>
      </c>
      <c r="M12" s="75" t="s">
        <v>108</v>
      </c>
      <c r="N12" s="75" t="s">
        <v>101</v>
      </c>
      <c r="O12" s="171" t="s">
        <v>111</v>
      </c>
      <c r="P12" s="87"/>
    </row>
    <row r="13" spans="1:16" ht="19.899999999999999" customHeight="1" x14ac:dyDescent="0.2">
      <c r="A13" s="112"/>
      <c r="B13" s="211"/>
      <c r="C13" s="74" t="s">
        <v>117</v>
      </c>
      <c r="D13" s="79"/>
      <c r="E13" s="79"/>
      <c r="F13" s="181" t="str">
        <f>IF((D13+E13)&gt;0,Prisopslag!F13,"")</f>
        <v/>
      </c>
      <c r="G13" s="77"/>
      <c r="H13" s="78"/>
      <c r="I13" s="78"/>
      <c r="J13" s="78"/>
      <c r="K13" s="78"/>
      <c r="L13" s="78"/>
      <c r="M13" s="78"/>
      <c r="N13" s="78"/>
      <c r="O13" s="168"/>
      <c r="P13" s="89"/>
    </row>
    <row r="14" spans="1:16" ht="5.65" customHeight="1" x14ac:dyDescent="0.2">
      <c r="A14" s="112"/>
      <c r="B14" s="153"/>
      <c r="C14" s="82"/>
      <c r="D14" s="71"/>
      <c r="E14" s="71"/>
      <c r="F14" s="71"/>
      <c r="G14" s="71"/>
      <c r="H14" s="71"/>
      <c r="I14" s="71"/>
      <c r="J14" s="71"/>
      <c r="K14" s="169"/>
      <c r="L14" s="71"/>
      <c r="M14" s="169"/>
      <c r="N14" s="71"/>
      <c r="O14" s="170"/>
      <c r="P14" s="87"/>
    </row>
    <row r="15" spans="1:16" ht="19.899999999999999" customHeight="1" x14ac:dyDescent="0.2">
      <c r="A15" s="112"/>
      <c r="B15" s="215" t="s">
        <v>131</v>
      </c>
      <c r="C15" s="74" t="s">
        <v>118</v>
      </c>
      <c r="D15" s="75" t="s">
        <v>14</v>
      </c>
      <c r="E15" s="75" t="s">
        <v>20</v>
      </c>
      <c r="F15" s="75" t="s">
        <v>11</v>
      </c>
      <c r="G15" s="75" t="s">
        <v>18</v>
      </c>
      <c r="H15" s="81" t="s">
        <v>24</v>
      </c>
      <c r="I15" s="81" t="s">
        <v>27</v>
      </c>
      <c r="J15" s="75" t="s">
        <v>96</v>
      </c>
      <c r="K15" s="75" t="s">
        <v>105</v>
      </c>
      <c r="L15" s="75" t="s">
        <v>99</v>
      </c>
      <c r="M15" s="75" t="s">
        <v>108</v>
      </c>
      <c r="N15" s="75" t="s">
        <v>102</v>
      </c>
      <c r="O15" s="171" t="s">
        <v>111</v>
      </c>
      <c r="P15" s="87"/>
    </row>
    <row r="16" spans="1:16" ht="19.899999999999999" customHeight="1" x14ac:dyDescent="0.2">
      <c r="A16" s="112"/>
      <c r="B16" s="211"/>
      <c r="C16" s="74" t="s">
        <v>117</v>
      </c>
      <c r="D16" s="79"/>
      <c r="E16" s="79"/>
      <c r="F16" s="181" t="str">
        <f>IF((D16+E16)&gt;0,Prisopslag!F16,"")</f>
        <v/>
      </c>
      <c r="G16" s="77"/>
      <c r="H16" s="78"/>
      <c r="I16" s="78"/>
      <c r="J16" s="78"/>
      <c r="K16" s="78"/>
      <c r="L16" s="78"/>
      <c r="M16" s="78"/>
      <c r="N16" s="78"/>
      <c r="O16" s="168"/>
      <c r="P16" s="89"/>
    </row>
    <row r="17" spans="1:19" ht="5.65" customHeight="1" x14ac:dyDescent="0.2">
      <c r="A17" s="112"/>
      <c r="B17" s="153"/>
      <c r="C17" s="82"/>
      <c r="D17" s="71"/>
      <c r="E17" s="71"/>
      <c r="F17" s="71"/>
      <c r="G17" s="71"/>
      <c r="H17" s="71"/>
      <c r="I17" s="71"/>
      <c r="J17" s="71"/>
      <c r="K17" s="169"/>
      <c r="L17" s="71"/>
      <c r="M17" s="169"/>
      <c r="N17" s="71"/>
      <c r="O17" s="170"/>
      <c r="P17" s="87"/>
    </row>
    <row r="18" spans="1:19" ht="19.899999999999999" customHeight="1" x14ac:dyDescent="0.2">
      <c r="A18" s="112"/>
      <c r="B18" s="215" t="s">
        <v>132</v>
      </c>
      <c r="C18" s="74" t="s">
        <v>118</v>
      </c>
      <c r="D18" s="75" t="s">
        <v>19</v>
      </c>
      <c r="E18" s="75" t="s">
        <v>15</v>
      </c>
      <c r="F18" s="75" t="s">
        <v>46</v>
      </c>
      <c r="G18" s="75" t="s">
        <v>18</v>
      </c>
      <c r="H18" s="81" t="s">
        <v>24</v>
      </c>
      <c r="I18" s="81" t="s">
        <v>27</v>
      </c>
      <c r="J18" s="75" t="s">
        <v>96</v>
      </c>
      <c r="K18" s="75" t="s">
        <v>105</v>
      </c>
      <c r="L18" s="75" t="s">
        <v>99</v>
      </c>
      <c r="M18" s="75" t="s">
        <v>108</v>
      </c>
      <c r="N18" s="75" t="s">
        <v>102</v>
      </c>
      <c r="O18" s="171" t="s">
        <v>111</v>
      </c>
      <c r="P18" s="87"/>
    </row>
    <row r="19" spans="1:19" ht="19.899999999999999" customHeight="1" x14ac:dyDescent="0.2">
      <c r="A19" s="112"/>
      <c r="B19" s="211"/>
      <c r="C19" s="74" t="s">
        <v>117</v>
      </c>
      <c r="D19" s="79"/>
      <c r="E19" s="79"/>
      <c r="F19" s="181" t="str">
        <f>IF((D19+E19)&gt;0,Prisopslag!F19,"")</f>
        <v/>
      </c>
      <c r="G19" s="77"/>
      <c r="H19" s="78"/>
      <c r="I19" s="78"/>
      <c r="J19" s="78"/>
      <c r="K19" s="78"/>
      <c r="L19" s="78"/>
      <c r="M19" s="78"/>
      <c r="N19" s="78"/>
      <c r="O19" s="168"/>
      <c r="P19" s="89"/>
    </row>
    <row r="20" spans="1:19" ht="5.65" customHeight="1" x14ac:dyDescent="0.2">
      <c r="A20" s="112"/>
      <c r="B20" s="153"/>
      <c r="C20" s="82"/>
      <c r="D20" s="71"/>
      <c r="E20" s="71"/>
      <c r="F20" s="71"/>
      <c r="G20" s="71"/>
      <c r="H20" s="71"/>
      <c r="I20" s="71"/>
      <c r="J20" s="71"/>
      <c r="K20" s="169"/>
      <c r="L20" s="71"/>
      <c r="M20" s="169"/>
      <c r="N20" s="71"/>
      <c r="O20" s="170"/>
      <c r="P20" s="87"/>
    </row>
    <row r="21" spans="1:19" ht="19.899999999999999" customHeight="1" x14ac:dyDescent="0.2">
      <c r="A21" s="112"/>
      <c r="B21" s="215" t="s">
        <v>133</v>
      </c>
      <c r="C21" s="74" t="s">
        <v>118</v>
      </c>
      <c r="D21" s="75" t="s">
        <v>16</v>
      </c>
      <c r="E21" s="75" t="s">
        <v>17</v>
      </c>
      <c r="F21" s="75" t="s">
        <v>11</v>
      </c>
      <c r="G21" s="75" t="s">
        <v>18</v>
      </c>
      <c r="H21" s="81" t="s">
        <v>25</v>
      </c>
      <c r="I21" s="81" t="s">
        <v>28</v>
      </c>
      <c r="J21" s="75" t="s">
        <v>97</v>
      </c>
      <c r="K21" s="75" t="s">
        <v>106</v>
      </c>
      <c r="L21" s="75" t="s">
        <v>100</v>
      </c>
      <c r="M21" s="75" t="s">
        <v>109</v>
      </c>
      <c r="N21" s="75" t="s">
        <v>103</v>
      </c>
      <c r="O21" s="171" t="s">
        <v>112</v>
      </c>
      <c r="P21" s="87"/>
    </row>
    <row r="22" spans="1:19" ht="19.899999999999999" customHeight="1" x14ac:dyDescent="0.2">
      <c r="A22" s="112"/>
      <c r="B22" s="211"/>
      <c r="C22" s="74" t="s">
        <v>117</v>
      </c>
      <c r="D22" s="79"/>
      <c r="E22" s="79"/>
      <c r="F22" s="181" t="str">
        <f>IF((D22+E22)&gt;0,Prisopslag!F22,"")</f>
        <v/>
      </c>
      <c r="G22" s="77"/>
      <c r="H22" s="78"/>
      <c r="I22" s="78"/>
      <c r="J22" s="78"/>
      <c r="K22" s="78"/>
      <c r="L22" s="78"/>
      <c r="M22" s="78"/>
      <c r="N22" s="78"/>
      <c r="O22" s="168"/>
      <c r="P22" s="89"/>
    </row>
    <row r="23" spans="1:19" ht="5.65" customHeight="1" x14ac:dyDescent="0.2">
      <c r="A23" s="112"/>
      <c r="B23" s="153"/>
      <c r="C23" s="82"/>
      <c r="D23" s="71"/>
      <c r="E23" s="71"/>
      <c r="F23" s="71"/>
      <c r="G23" s="71"/>
      <c r="H23" s="71"/>
      <c r="I23" s="71"/>
      <c r="J23" s="71"/>
      <c r="K23" s="169"/>
      <c r="L23" s="71"/>
      <c r="M23" s="169"/>
      <c r="N23" s="71"/>
      <c r="O23" s="170"/>
      <c r="P23" s="87"/>
    </row>
    <row r="24" spans="1:19" ht="19.899999999999999" customHeight="1" x14ac:dyDescent="0.2">
      <c r="A24" s="112"/>
      <c r="B24" s="215" t="s">
        <v>134</v>
      </c>
      <c r="C24" s="74" t="s">
        <v>118</v>
      </c>
      <c r="D24" s="75" t="s">
        <v>21</v>
      </c>
      <c r="E24" s="75" t="s">
        <v>22</v>
      </c>
      <c r="F24" s="75" t="s">
        <v>46</v>
      </c>
      <c r="G24" s="75" t="s">
        <v>18</v>
      </c>
      <c r="H24" s="81" t="s">
        <v>25</v>
      </c>
      <c r="I24" s="81" t="s">
        <v>28</v>
      </c>
      <c r="J24" s="75" t="s">
        <v>97</v>
      </c>
      <c r="K24" s="75" t="s">
        <v>106</v>
      </c>
      <c r="L24" s="75" t="s">
        <v>100</v>
      </c>
      <c r="M24" s="75" t="s">
        <v>109</v>
      </c>
      <c r="N24" s="75" t="s">
        <v>103</v>
      </c>
      <c r="O24" s="171" t="s">
        <v>112</v>
      </c>
      <c r="P24" s="87"/>
    </row>
    <row r="25" spans="1:19" ht="19.899999999999999" customHeight="1" thickBot="1" x14ac:dyDescent="0.25">
      <c r="A25" s="112"/>
      <c r="B25" s="216"/>
      <c r="C25" s="160" t="s">
        <v>117</v>
      </c>
      <c r="D25" s="172"/>
      <c r="E25" s="172"/>
      <c r="F25" s="181" t="str">
        <f>IF((D25+E25)&gt;0,Prisopslag!F25,"")</f>
        <v/>
      </c>
      <c r="G25" s="173"/>
      <c r="H25" s="174"/>
      <c r="I25" s="174"/>
      <c r="J25" s="174"/>
      <c r="K25" s="174"/>
      <c r="L25" s="174"/>
      <c r="M25" s="174"/>
      <c r="N25" s="174"/>
      <c r="O25" s="175"/>
      <c r="P25" s="89"/>
    </row>
    <row r="26" spans="1:19" s="41" customFormat="1" ht="19.899999999999999" hidden="1" customHeight="1" x14ac:dyDescent="0.2">
      <c r="A26" s="90"/>
      <c r="B26" s="42"/>
      <c r="C26" s="43"/>
      <c r="D26" s="147">
        <f t="shared" ref="D26:O26" si="0">COUNT(D10,D13,D16,D19,D22,D25)</f>
        <v>0</v>
      </c>
      <c r="E26" s="148">
        <f t="shared" si="0"/>
        <v>0</v>
      </c>
      <c r="F26" s="149">
        <f t="shared" si="0"/>
        <v>0</v>
      </c>
      <c r="G26" s="166">
        <f t="shared" si="0"/>
        <v>0</v>
      </c>
      <c r="H26" s="147">
        <f t="shared" si="0"/>
        <v>0</v>
      </c>
      <c r="I26" s="148">
        <f t="shared" si="0"/>
        <v>0</v>
      </c>
      <c r="J26" s="148">
        <f t="shared" si="0"/>
        <v>0</v>
      </c>
      <c r="K26" s="148">
        <f t="shared" si="0"/>
        <v>0</v>
      </c>
      <c r="L26" s="148">
        <f t="shared" si="0"/>
        <v>0</v>
      </c>
      <c r="M26" s="148">
        <f t="shared" si="0"/>
        <v>0</v>
      </c>
      <c r="N26" s="148">
        <f t="shared" si="0"/>
        <v>0</v>
      </c>
      <c r="O26" s="149">
        <f t="shared" si="0"/>
        <v>0</v>
      </c>
      <c r="P26" s="90"/>
    </row>
    <row r="27" spans="1:19" s="41" customFormat="1" ht="73.5" customHeight="1" x14ac:dyDescent="0.2">
      <c r="A27" s="90"/>
      <c r="B27" s="220"/>
      <c r="C27" s="220"/>
      <c r="D27" s="221" t="str">
        <f>IF(D26+E26+F26=0, "Du har endnu ikke valgt 1 kar","")</f>
        <v>Du har endnu ikke valgt 1 kar</v>
      </c>
      <c r="E27" s="221"/>
      <c r="F27" s="179"/>
      <c r="G27" s="180" t="str">
        <f>IF(G26=0, "Overvej om du har brug for en udlignings-profil","")</f>
        <v>Overvej om du har brug for en udlignings-profil</v>
      </c>
      <c r="H27" s="221" t="str">
        <f>IF(H26+I26+J26+K26+L26+M26+N26+O26=0,"Vælg om du vil bruge dine egne fliser eller om du vil have en af de flotte Twinline fronter","")</f>
        <v>Vælg om du vil bruge dine egne fliser eller om du vil have en af de flotte Twinline fronter</v>
      </c>
      <c r="I27" s="221"/>
      <c r="J27" s="221"/>
      <c r="K27" s="221"/>
      <c r="L27" s="221"/>
      <c r="M27" s="221"/>
      <c r="N27" s="221"/>
      <c r="O27" s="221"/>
      <c r="P27" s="90"/>
    </row>
    <row r="28" spans="1:19" s="41" customFormat="1" ht="40.5" customHeight="1" x14ac:dyDescent="0.2">
      <c r="A28" s="90"/>
      <c r="B28" s="222"/>
      <c r="C28" s="222"/>
      <c r="D28" s="223" t="str">
        <f>IF(D26+E26&gt;1, "Hov! Du har valgt mere end 1 kar!","")</f>
        <v/>
      </c>
      <c r="E28" s="223"/>
      <c r="F28" s="106"/>
      <c r="G28" s="93" t="str">
        <f>IF(G26&gt;1, "Hov! Du har valgt mere end 1!","")</f>
        <v/>
      </c>
      <c r="H28" s="219" t="str">
        <f>IF(H26+I26+J26+K26+L26+M26+N26&gt;1,"Hov! Du har valgt mere end 1 front-type!","")</f>
        <v/>
      </c>
      <c r="I28" s="219"/>
      <c r="J28" s="219"/>
      <c r="K28" s="219"/>
      <c r="L28" s="219"/>
      <c r="M28" s="219"/>
      <c r="N28" s="219"/>
      <c r="O28" s="219"/>
      <c r="P28" s="90"/>
    </row>
    <row r="29" spans="1:19" s="41" customFormat="1" ht="19.899999999999999" customHeight="1" x14ac:dyDescent="0.2">
      <c r="A29" s="90"/>
      <c r="B29" s="94"/>
      <c r="C29" s="95"/>
      <c r="D29" s="96"/>
      <c r="E29" s="96"/>
      <c r="F29" s="96"/>
      <c r="G29" s="90"/>
      <c r="H29" s="96"/>
      <c r="I29" s="96"/>
      <c r="J29" s="96"/>
      <c r="K29" s="96"/>
      <c r="L29" s="96"/>
      <c r="M29" s="96"/>
      <c r="N29" s="96"/>
      <c r="O29" s="96"/>
      <c r="P29" s="90"/>
    </row>
    <row r="30" spans="1:19" s="41" customFormat="1" ht="19.899999999999999" customHeight="1" x14ac:dyDescent="0.2">
      <c r="A30" s="90"/>
      <c r="B30" s="94"/>
      <c r="C30" s="95"/>
      <c r="D30" s="97"/>
      <c r="E30" s="97"/>
      <c r="F30" s="98" t="s">
        <v>156</v>
      </c>
      <c r="G30" s="99"/>
      <c r="H30" s="235" t="str">
        <f>IF(AND(J10+K10+J13+K13+J16+K16+J19+K19+J22+K22+J25+K25=0=G30),"&lt;- Vælg en farve på din glasfront","")</f>
        <v/>
      </c>
      <c r="I30" s="235"/>
      <c r="J30" s="235"/>
      <c r="K30" s="235"/>
      <c r="L30" s="235"/>
      <c r="M30" s="96"/>
      <c r="N30" s="96"/>
      <c r="O30" s="96"/>
      <c r="P30" s="90"/>
    </row>
    <row r="31" spans="1:19" s="41" customFormat="1" ht="19.899999999999999" customHeight="1" x14ac:dyDescent="0.2">
      <c r="A31" s="90"/>
      <c r="B31" s="94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0"/>
    </row>
    <row r="32" spans="1:19" ht="27.75" customHeight="1" x14ac:dyDescent="0.2">
      <c r="A32" s="112"/>
      <c r="B32" s="100" t="s">
        <v>114</v>
      </c>
      <c r="C32" s="101"/>
      <c r="D32" s="101"/>
      <c r="E32" s="101"/>
      <c r="F32" s="102">
        <f>SUM(D10:O25)</f>
        <v>0</v>
      </c>
      <c r="G32" s="101" t="s">
        <v>113</v>
      </c>
      <c r="H32" s="88"/>
      <c r="I32" s="88"/>
      <c r="J32" s="88"/>
      <c r="K32" s="87"/>
      <c r="L32" s="103"/>
      <c r="M32" s="87"/>
      <c r="N32" s="87"/>
      <c r="O32" s="87"/>
      <c r="P32" s="87"/>
      <c r="Q32" s="92"/>
      <c r="R32" s="92"/>
      <c r="S32" s="92"/>
    </row>
    <row r="33" spans="1:19" ht="13.5" thickBot="1" x14ac:dyDescent="0.25">
      <c r="A33" s="112"/>
      <c r="B33" s="87"/>
      <c r="C33" s="88"/>
      <c r="D33" s="88"/>
      <c r="E33" s="88"/>
      <c r="F33" s="88"/>
      <c r="G33" s="88"/>
      <c r="H33" s="88"/>
      <c r="I33" s="88"/>
      <c r="J33" s="88"/>
      <c r="K33" s="87"/>
      <c r="L33" s="87"/>
      <c r="M33" s="87"/>
      <c r="N33" s="87"/>
      <c r="O33" s="87"/>
      <c r="P33" s="87"/>
      <c r="Q33" s="92"/>
      <c r="R33" s="92"/>
      <c r="S33" s="92"/>
    </row>
    <row r="34" spans="1:19" ht="27" customHeight="1" thickTop="1" thickBot="1" x14ac:dyDescent="0.25">
      <c r="A34" s="112"/>
      <c r="B34" s="87" t="s">
        <v>115</v>
      </c>
      <c r="C34" s="88"/>
      <c r="D34" s="233" t="s">
        <v>152</v>
      </c>
      <c r="E34" s="234"/>
      <c r="F34" s="46" t="s">
        <v>120</v>
      </c>
      <c r="G34" s="47" t="s">
        <v>153</v>
      </c>
      <c r="H34" s="230" t="s">
        <v>154</v>
      </c>
      <c r="I34" s="231"/>
      <c r="J34" s="231"/>
      <c r="K34" s="231"/>
      <c r="L34" s="231"/>
      <c r="M34" s="231"/>
      <c r="N34" s="231"/>
      <c r="O34" s="232"/>
      <c r="P34" s="226"/>
      <c r="Q34" s="227"/>
      <c r="R34" s="227"/>
      <c r="S34" s="227"/>
    </row>
    <row r="35" spans="1:19" ht="13.5" thickTop="1" x14ac:dyDescent="0.2">
      <c r="A35" s="112"/>
      <c r="B35" s="87"/>
      <c r="C35" s="87"/>
      <c r="D35" s="48" t="str">
        <f>IF(D10&gt;0,D9,"")</f>
        <v/>
      </c>
      <c r="E35" s="49" t="str">
        <f>IF(E10&gt;0,E9,"")</f>
        <v/>
      </c>
      <c r="F35" s="50" t="str">
        <f>IF((D10+E10)&gt;0,F9,"")</f>
        <v/>
      </c>
      <c r="G35" s="51" t="str">
        <f>IF(G10&gt;0,G9,"")</f>
        <v/>
      </c>
      <c r="H35" s="52" t="str">
        <f>IF(H10&gt;0,H9,"")</f>
        <v/>
      </c>
      <c r="I35" s="53" t="str">
        <f t="shared" ref="I35:O35" si="1">IF(I10&gt;0,I9,"")</f>
        <v/>
      </c>
      <c r="J35" s="53" t="str">
        <f>IF(J10&gt;0,J9&amp;G30,"")</f>
        <v/>
      </c>
      <c r="K35" s="53" t="str">
        <f>IF(K10&gt;0,K9&amp;G30,"")</f>
        <v/>
      </c>
      <c r="L35" s="53" t="str">
        <f t="shared" si="1"/>
        <v/>
      </c>
      <c r="M35" s="53" t="str">
        <f t="shared" si="1"/>
        <v/>
      </c>
      <c r="N35" s="53" t="str">
        <f t="shared" si="1"/>
        <v/>
      </c>
      <c r="O35" s="54" t="str">
        <f t="shared" si="1"/>
        <v/>
      </c>
      <c r="P35" s="228"/>
      <c r="Q35" s="229"/>
      <c r="R35" s="229"/>
      <c r="S35" s="229"/>
    </row>
    <row r="36" spans="1:19" x14ac:dyDescent="0.2">
      <c r="A36" s="112"/>
      <c r="B36" s="87"/>
      <c r="C36" s="88"/>
      <c r="D36" s="48" t="str">
        <f>IF(D13&gt;0,D12,"")</f>
        <v/>
      </c>
      <c r="E36" s="49" t="str">
        <f>IF(E13&gt;0,E12,"")</f>
        <v/>
      </c>
      <c r="F36" s="50" t="str">
        <f>IF((D13+E13)&gt;0,F12,"")</f>
        <v/>
      </c>
      <c r="G36" s="51" t="str">
        <f>IF(G13&gt;0,G12,"")</f>
        <v/>
      </c>
      <c r="H36" s="51" t="str">
        <f t="shared" ref="H36:O36" si="2">IF(H13&gt;0,H12,"")</f>
        <v/>
      </c>
      <c r="I36" s="55" t="str">
        <f t="shared" si="2"/>
        <v/>
      </c>
      <c r="J36" s="55" t="str">
        <f>IF(J13&gt;0,J12&amp;G30,"")</f>
        <v/>
      </c>
      <c r="K36" s="55" t="str">
        <f>IF(K13&gt;0,K12&amp;G30,"")</f>
        <v/>
      </c>
      <c r="L36" s="55" t="str">
        <f t="shared" si="2"/>
        <v/>
      </c>
      <c r="M36" s="55" t="str">
        <f t="shared" si="2"/>
        <v/>
      </c>
      <c r="N36" s="55" t="str">
        <f t="shared" si="2"/>
        <v/>
      </c>
      <c r="O36" s="56" t="str">
        <f t="shared" si="2"/>
        <v/>
      </c>
      <c r="P36" s="224"/>
      <c r="Q36" s="225"/>
      <c r="R36" s="225"/>
      <c r="S36" s="225"/>
    </row>
    <row r="37" spans="1:19" x14ac:dyDescent="0.2">
      <c r="A37" s="112"/>
      <c r="B37" s="87"/>
      <c r="C37" s="88"/>
      <c r="D37" s="48" t="str">
        <f>IF(D16&gt;0,D15,"")</f>
        <v/>
      </c>
      <c r="E37" s="49" t="str">
        <f>IF(E16&gt;0,E15,"")</f>
        <v/>
      </c>
      <c r="F37" s="50" t="str">
        <f>IF((D16+E16)&gt;0,F15,"")</f>
        <v/>
      </c>
      <c r="G37" s="51" t="str">
        <f>IF(G16&gt;0,G15,"")</f>
        <v/>
      </c>
      <c r="H37" s="51" t="str">
        <f t="shared" ref="H37:O37" si="3">IF(H16&gt;0,H15,"")</f>
        <v/>
      </c>
      <c r="I37" s="55" t="str">
        <f t="shared" si="3"/>
        <v/>
      </c>
      <c r="J37" s="55" t="str">
        <f>IF(J16&gt;0,J15&amp;G30,"")</f>
        <v/>
      </c>
      <c r="K37" s="55" t="str">
        <f>IF(K16&gt;0,K15&amp;G30,"")</f>
        <v/>
      </c>
      <c r="L37" s="55" t="str">
        <f t="shared" si="3"/>
        <v/>
      </c>
      <c r="M37" s="55" t="str">
        <f t="shared" si="3"/>
        <v/>
      </c>
      <c r="N37" s="55" t="str">
        <f t="shared" si="3"/>
        <v/>
      </c>
      <c r="O37" s="56" t="str">
        <f t="shared" si="3"/>
        <v/>
      </c>
      <c r="P37" s="224"/>
      <c r="Q37" s="225"/>
      <c r="R37" s="225"/>
      <c r="S37" s="225"/>
    </row>
    <row r="38" spans="1:19" x14ac:dyDescent="0.2">
      <c r="A38" s="112"/>
      <c r="B38" s="87"/>
      <c r="C38" s="88"/>
      <c r="D38" s="48" t="str">
        <f>IF(D19&gt;0,D18,"")</f>
        <v/>
      </c>
      <c r="E38" s="49" t="str">
        <f>IF(E19&gt;0,E18,"")</f>
        <v/>
      </c>
      <c r="F38" s="50" t="str">
        <f>IF((D19+E19)&gt;0,F18,"")</f>
        <v/>
      </c>
      <c r="G38" s="51" t="str">
        <f>IF(G19&gt;0,G18,"")</f>
        <v/>
      </c>
      <c r="H38" s="51" t="str">
        <f t="shared" ref="H38:O38" si="4">IF(H19&gt;0,H18,"")</f>
        <v/>
      </c>
      <c r="I38" s="55" t="str">
        <f t="shared" si="4"/>
        <v/>
      </c>
      <c r="J38" s="55" t="str">
        <f>IF(J19&gt;0,J18&amp;G30,"")</f>
        <v/>
      </c>
      <c r="K38" s="55" t="str">
        <f>IF(K19&gt;0,K18&amp;G30,"")</f>
        <v/>
      </c>
      <c r="L38" s="55" t="str">
        <f t="shared" si="4"/>
        <v/>
      </c>
      <c r="M38" s="55" t="str">
        <f t="shared" si="4"/>
        <v/>
      </c>
      <c r="N38" s="55" t="str">
        <f t="shared" si="4"/>
        <v/>
      </c>
      <c r="O38" s="56" t="str">
        <f t="shared" si="4"/>
        <v/>
      </c>
      <c r="P38" s="224"/>
      <c r="Q38" s="225"/>
      <c r="R38" s="225"/>
      <c r="S38" s="225"/>
    </row>
    <row r="39" spans="1:19" x14ac:dyDescent="0.2">
      <c r="A39" s="112"/>
      <c r="B39" s="87"/>
      <c r="C39" s="88"/>
      <c r="D39" s="48" t="str">
        <f>IF(D22&gt;0,D21,"")</f>
        <v/>
      </c>
      <c r="E39" s="49" t="str">
        <f>IF(E22&gt;0,E21,"")</f>
        <v/>
      </c>
      <c r="F39" s="50" t="str">
        <f>IF((D22+E22)&gt;0,F21,"")</f>
        <v/>
      </c>
      <c r="G39" s="51" t="str">
        <f>IF(G22&gt;0,G21,"")</f>
        <v/>
      </c>
      <c r="H39" s="51" t="str">
        <f t="shared" ref="H39:O39" si="5">IF(H22&gt;0,H21,"")</f>
        <v/>
      </c>
      <c r="I39" s="55" t="str">
        <f t="shared" si="5"/>
        <v/>
      </c>
      <c r="J39" s="55" t="str">
        <f>IF(J22&gt;0,J21&amp;G30,"")</f>
        <v/>
      </c>
      <c r="K39" s="55" t="str">
        <f>IF(K22&gt;0,K21&amp;G30,"")</f>
        <v/>
      </c>
      <c r="L39" s="55" t="str">
        <f t="shared" si="5"/>
        <v/>
      </c>
      <c r="M39" s="55" t="str">
        <f t="shared" si="5"/>
        <v/>
      </c>
      <c r="N39" s="55" t="str">
        <f t="shared" si="5"/>
        <v/>
      </c>
      <c r="O39" s="56" t="str">
        <f t="shared" si="5"/>
        <v/>
      </c>
      <c r="P39" s="224"/>
      <c r="Q39" s="225"/>
      <c r="R39" s="225"/>
      <c r="S39" s="225"/>
    </row>
    <row r="40" spans="1:19" ht="13.5" thickBot="1" x14ac:dyDescent="0.25">
      <c r="A40" s="112"/>
      <c r="B40" s="87"/>
      <c r="C40" s="88"/>
      <c r="D40" s="57" t="str">
        <f>IF(D25&gt;0,D24,"")</f>
        <v/>
      </c>
      <c r="E40" s="58" t="str">
        <f>IF(E25&gt;0,E24,"")</f>
        <v/>
      </c>
      <c r="F40" s="59" t="str">
        <f>IF((D25+E25)&gt;0,F24,"")</f>
        <v/>
      </c>
      <c r="G40" s="60" t="str">
        <f>IF(G25&gt;0,G24,"")</f>
        <v/>
      </c>
      <c r="H40" s="60" t="str">
        <f t="shared" ref="H40:O40" si="6">IF(H25&gt;0,H24,"")</f>
        <v/>
      </c>
      <c r="I40" s="61" t="str">
        <f t="shared" si="6"/>
        <v/>
      </c>
      <c r="J40" s="61" t="str">
        <f>IF(J25&gt;0,J24&amp;G30,"")</f>
        <v/>
      </c>
      <c r="K40" s="61" t="str">
        <f>IF(K25&gt;0,K24&amp;G30,"")</f>
        <v/>
      </c>
      <c r="L40" s="61" t="str">
        <f t="shared" si="6"/>
        <v/>
      </c>
      <c r="M40" s="61" t="str">
        <f t="shared" si="6"/>
        <v/>
      </c>
      <c r="N40" s="61" t="str">
        <f t="shared" si="6"/>
        <v/>
      </c>
      <c r="O40" s="62" t="str">
        <f t="shared" si="6"/>
        <v/>
      </c>
      <c r="P40" s="224"/>
      <c r="Q40" s="225"/>
      <c r="R40" s="225"/>
      <c r="S40" s="225"/>
    </row>
    <row r="41" spans="1:19" ht="13.5" thickTop="1" x14ac:dyDescent="0.2">
      <c r="A41" s="112"/>
      <c r="B41" s="87"/>
      <c r="C41" s="88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7"/>
      <c r="P41" s="87"/>
      <c r="Q41" s="92"/>
      <c r="R41" s="92"/>
      <c r="S41" s="92"/>
    </row>
    <row r="42" spans="1:19" x14ac:dyDescent="0.2">
      <c r="A42" s="112"/>
      <c r="B42" s="87"/>
      <c r="C42" s="88"/>
      <c r="D42" s="88"/>
      <c r="E42" s="88"/>
      <c r="F42" s="88"/>
      <c r="G42" s="88"/>
      <c r="H42" s="88"/>
      <c r="I42" s="88"/>
      <c r="J42" s="88"/>
      <c r="K42" s="87"/>
      <c r="L42" s="87"/>
      <c r="M42" s="87"/>
      <c r="N42" s="87"/>
      <c r="O42" s="87"/>
      <c r="P42" s="87"/>
      <c r="Q42" s="92"/>
      <c r="R42" s="92"/>
      <c r="S42" s="92"/>
    </row>
    <row r="43" spans="1:19" x14ac:dyDescent="0.2">
      <c r="A43" s="112"/>
      <c r="B43" s="87"/>
      <c r="C43" s="88"/>
      <c r="D43" s="88"/>
      <c r="E43" s="88"/>
      <c r="F43" s="88"/>
      <c r="G43" s="88"/>
      <c r="H43" s="88"/>
      <c r="I43" s="88"/>
      <c r="J43" s="88"/>
      <c r="K43" s="87"/>
      <c r="L43" s="87"/>
      <c r="M43" s="87"/>
      <c r="N43" s="87"/>
      <c r="O43" s="87"/>
      <c r="P43" s="87"/>
      <c r="Q43" s="92"/>
      <c r="R43" s="92"/>
      <c r="S43" s="92"/>
    </row>
  </sheetData>
  <sheetProtection algorithmName="SHA-512" hashValue="l22079Te034ogntSLLm5QJgVuboE5t7KvNyzZVK3aTIF1BpXjV0F0VbH0cyZtRuSDdQtbj7ug4UGw1PzsRwuGw==" saltValue="dprlsYB0B+O4GvNggjToJA==" spinCount="100000" sheet="1" objects="1" scenarios="1"/>
  <mergeCells count="36">
    <mergeCell ref="H34:O34"/>
    <mergeCell ref="D34:E34"/>
    <mergeCell ref="H30:L30"/>
    <mergeCell ref="P37:S37"/>
    <mergeCell ref="P38:S38"/>
    <mergeCell ref="P39:S39"/>
    <mergeCell ref="P40:S40"/>
    <mergeCell ref="P34:S34"/>
    <mergeCell ref="P35:S35"/>
    <mergeCell ref="P36:S36"/>
    <mergeCell ref="B24:B25"/>
    <mergeCell ref="J6:K6"/>
    <mergeCell ref="H28:O28"/>
    <mergeCell ref="B27:C27"/>
    <mergeCell ref="H27:O27"/>
    <mergeCell ref="B28:C28"/>
    <mergeCell ref="B9:B10"/>
    <mergeCell ref="B12:B13"/>
    <mergeCell ref="B15:B16"/>
    <mergeCell ref="B18:B19"/>
    <mergeCell ref="B21:B22"/>
    <mergeCell ref="D27:E27"/>
    <mergeCell ref="D28:E28"/>
    <mergeCell ref="B1:P1"/>
    <mergeCell ref="B3:P3"/>
    <mergeCell ref="D5:F5"/>
    <mergeCell ref="D6:E7"/>
    <mergeCell ref="F6:F7"/>
    <mergeCell ref="G6:G7"/>
    <mergeCell ref="H6:I7"/>
    <mergeCell ref="L6:M7"/>
    <mergeCell ref="N6:O7"/>
    <mergeCell ref="J7:K7"/>
    <mergeCell ref="H5:O5"/>
    <mergeCell ref="B5:B8"/>
    <mergeCell ref="C5:C8"/>
  </mergeCells>
  <conditionalFormatting sqref="I32">
    <cfRule type="containsText" dxfId="28" priority="15" operator="containsText" text="glasfront">
      <formula>NOT(ISERROR(SEARCH("glasfront",I32)))</formula>
    </cfRule>
  </conditionalFormatting>
  <conditionalFormatting sqref="H30:L30">
    <cfRule type="containsText" dxfId="27" priority="14" operator="containsText" text="glasfront">
      <formula>NOT(ISERROR(SEARCH("glasfront",H30)))</formula>
    </cfRule>
  </conditionalFormatting>
  <conditionalFormatting sqref="D28 F28">
    <cfRule type="containsText" dxfId="26" priority="13" operator="containsText" text="mere end 1">
      <formula>NOT(ISERROR(SEARCH("mere end 1",D28)))</formula>
    </cfRule>
  </conditionalFormatting>
  <conditionalFormatting sqref="G28:O28">
    <cfRule type="containsText" dxfId="25" priority="12" operator="containsText" text="mere end 1">
      <formula>NOT(ISERROR(SEARCH("mere end 1",G28)))</formula>
    </cfRule>
  </conditionalFormatting>
  <conditionalFormatting sqref="D27:E27">
    <cfRule type="containsText" dxfId="24" priority="4" operator="containsText" text="endnu ikke">
      <formula>NOT(ISERROR(SEARCH("endnu ikke",D27)))</formula>
    </cfRule>
    <cfRule type="containsText" dxfId="23" priority="5" operator="containsText" text="Endnu ikke">
      <formula>NOT(ISERROR(SEARCH("Endnu ikke",D27)))</formula>
    </cfRule>
    <cfRule type="containsText" dxfId="22" priority="11" operator="containsText" text="endnu ikke">
      <formula>NOT(ISERROR(SEARCH("endnu ikke",D27)))</formula>
    </cfRule>
  </conditionalFormatting>
  <conditionalFormatting sqref="G27">
    <cfRule type="containsText" dxfId="21" priority="2" operator="containsText" text="Overvej om">
      <formula>NOT(ISERROR(SEARCH("Overvej om",G27)))</formula>
    </cfRule>
    <cfRule type="containsText" dxfId="20" priority="3" operator="containsText" text="Overvej om">
      <formula>NOT(ISERROR(SEARCH("Overvej om",G27)))</formula>
    </cfRule>
    <cfRule type="containsText" dxfId="19" priority="6" operator="containsText" text="Overvej om">
      <formula>NOT(ISERROR(SEARCH("Overvej om",G27)))</formula>
    </cfRule>
    <cfRule type="containsText" dxfId="18" priority="10" operator="containsText" text="overvej">
      <formula>NOT(ISERROR(SEARCH("overvej",G27)))</formula>
    </cfRule>
  </conditionalFormatting>
  <conditionalFormatting sqref="H27:O27">
    <cfRule type="containsText" dxfId="17" priority="1" operator="containsText" text="Vælg om">
      <formula>NOT(ISERROR(SEARCH("Vælg om",H27)))</formula>
    </cfRule>
    <cfRule type="containsText" dxfId="16" priority="7" operator="containsText" text="Vælg om">
      <formula>NOT(ISERROR(SEARCH("Vælg om",H27)))</formula>
    </cfRule>
    <cfRule type="containsText" dxfId="15" priority="8" operator="containsText" text="vælg om">
      <formula>NOT(ISERROR(SEARCH("vælg om",H27)))</formula>
    </cfRule>
    <cfRule type="containsText" dxfId="14" priority="9" operator="containsText" text="vælg om">
      <formula>NOT(ISERROR(SEARCH("vælg om",H27)))</formula>
    </cfRule>
  </conditionalFormatting>
  <pageMargins left="0.78749999999999998" right="0.78749999999999998" top="0.78749999999999998" bottom="0.78749999999999998" header="0.51180555555555551" footer="0.51180555555555551"/>
  <pageSetup paperSize="9" scale="63" firstPageNumber="0" orientation="landscape" horizontalDpi="300" verticalDpi="300" r:id="rId1"/>
  <headerFooter alignWithMargins="0"/>
  <ignoredErrors>
    <ignoredError sqref="F35 F36:F40 J35" formula="1"/>
    <ignoredError sqref="D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7">
        <x14:dataValidation type="list" allowBlank="1" showInputMessage="1" showErrorMessage="1" xr:uid="{DE9970C8-BBC1-4F18-8B61-DADA17989ABA}">
          <x14:formula1>
            <xm:f>Prisopslag!$D$10:$D$11</xm:f>
          </x14:formula1>
          <xm:sqref>D10</xm:sqref>
        </x14:dataValidation>
        <x14:dataValidation type="list" allowBlank="1" showInputMessage="1" showErrorMessage="1" xr:uid="{B466E12E-D3DF-466A-BFED-A676AF761AD2}">
          <x14:formula1>
            <xm:f>Prisopslag!$E$10:$E$11</xm:f>
          </x14:formula1>
          <xm:sqref>E10</xm:sqref>
        </x14:dataValidation>
        <x14:dataValidation type="list" allowBlank="1" showInputMessage="1" showErrorMessage="1" xr:uid="{1852E9F7-9B13-436C-BEB5-3B4E374CB0EE}">
          <x14:formula1>
            <xm:f>Prisopslag!$G$10:$G$11</xm:f>
          </x14:formula1>
          <xm:sqref>G10</xm:sqref>
        </x14:dataValidation>
        <x14:dataValidation type="list" allowBlank="1" showInputMessage="1" showErrorMessage="1" xr:uid="{56E904E3-6DB2-40A4-8866-ECBA223A4782}">
          <x14:formula1>
            <xm:f>Prisopslag!$H$10:$H$11</xm:f>
          </x14:formula1>
          <xm:sqref>H10</xm:sqref>
        </x14:dataValidation>
        <x14:dataValidation type="list" allowBlank="1" showInputMessage="1" showErrorMessage="1" xr:uid="{4DA5A2F1-3F9D-48CA-A1B6-30F397D115A0}">
          <x14:formula1>
            <xm:f>Prisopslag!$N$10:$N$11</xm:f>
          </x14:formula1>
          <xm:sqref>N10</xm:sqref>
        </x14:dataValidation>
        <x14:dataValidation type="list" allowBlank="1" showInputMessage="1" showErrorMessage="1" xr:uid="{6EAC56F7-61AB-432F-8BF7-CD071EF19F21}">
          <x14:formula1>
            <xm:f>Prisopslag!$D$13:$D$14</xm:f>
          </x14:formula1>
          <xm:sqref>D13</xm:sqref>
        </x14:dataValidation>
        <x14:dataValidation type="list" allowBlank="1" showInputMessage="1" showErrorMessage="1" xr:uid="{3B88B414-882D-4B62-A554-15C4F98CE3CC}">
          <x14:formula1>
            <xm:f>Prisopslag!$E$13:$E$14</xm:f>
          </x14:formula1>
          <xm:sqref>E13</xm:sqref>
        </x14:dataValidation>
        <x14:dataValidation type="list" allowBlank="1" showInputMessage="1" showErrorMessage="1" xr:uid="{D72358AD-AAA3-4A48-92BF-FD8B8B3E2244}">
          <x14:formula1>
            <xm:f>Prisopslag!$D$16:$D$17</xm:f>
          </x14:formula1>
          <xm:sqref>D16</xm:sqref>
        </x14:dataValidation>
        <x14:dataValidation type="list" allowBlank="1" showInputMessage="1" showErrorMessage="1" xr:uid="{55D6CD8D-81BA-41C4-93D2-900C7BF9CFCE}">
          <x14:formula1>
            <xm:f>Prisopslag!$E$16:$E$17</xm:f>
          </x14:formula1>
          <xm:sqref>E16</xm:sqref>
        </x14:dataValidation>
        <x14:dataValidation type="list" allowBlank="1" showInputMessage="1" showErrorMessage="1" xr:uid="{596E731E-EBE9-4F21-9921-71DABAD5D276}">
          <x14:formula1>
            <xm:f>Prisopslag!$G$13:$G$14</xm:f>
          </x14:formula1>
          <xm:sqref>G13</xm:sqref>
        </x14:dataValidation>
        <x14:dataValidation type="list" allowBlank="1" showInputMessage="1" showErrorMessage="1" xr:uid="{7474412D-F239-470B-9B92-3531EF3D003D}">
          <x14:formula1>
            <xm:f>Prisopslag!$G$16:$G$17</xm:f>
          </x14:formula1>
          <xm:sqref>G16</xm:sqref>
        </x14:dataValidation>
        <x14:dataValidation type="list" allowBlank="1" showInputMessage="1" showErrorMessage="1" xr:uid="{6FB3B1C5-3BF3-41D9-8B65-AC948B5DBE34}">
          <x14:formula1>
            <xm:f>Prisopslag!$G$19:$G$20</xm:f>
          </x14:formula1>
          <xm:sqref>G19</xm:sqref>
        </x14:dataValidation>
        <x14:dataValidation type="list" allowBlank="1" showInputMessage="1" showErrorMessage="1" xr:uid="{072C3356-795A-4C34-9F35-CED7DC566783}">
          <x14:formula1>
            <xm:f>Prisopslag!$G$22:$G$23</xm:f>
          </x14:formula1>
          <xm:sqref>G22</xm:sqref>
        </x14:dataValidation>
        <x14:dataValidation type="list" allowBlank="1" showInputMessage="1" showErrorMessage="1" xr:uid="{30278353-AB6D-4546-A770-41DBAE70B317}">
          <x14:formula1>
            <xm:f>Prisopslag!$G$25:$G$26</xm:f>
          </x14:formula1>
          <xm:sqref>G25</xm:sqref>
        </x14:dataValidation>
        <x14:dataValidation type="list" allowBlank="1" showInputMessage="1" showErrorMessage="1" xr:uid="{6AF4873F-1245-4AE2-B3D1-87E661940667}">
          <x14:formula1>
            <xm:f>Prisopslag!$D$19:$D$20</xm:f>
          </x14:formula1>
          <xm:sqref>D19</xm:sqref>
        </x14:dataValidation>
        <x14:dataValidation type="list" allowBlank="1" showInputMessage="1" showErrorMessage="1" xr:uid="{0242CEEC-6B34-414A-83CE-8CEB3FBAF3E7}">
          <x14:formula1>
            <xm:f>Prisopslag!$D$22:$D$23</xm:f>
          </x14:formula1>
          <xm:sqref>D22</xm:sqref>
        </x14:dataValidation>
        <x14:dataValidation type="list" allowBlank="1" showInputMessage="1" showErrorMessage="1" xr:uid="{A8EC2895-0723-4847-9963-F81AEBCAE5D5}">
          <x14:formula1>
            <xm:f>Prisopslag!$D$25:$D$26</xm:f>
          </x14:formula1>
          <xm:sqref>D25</xm:sqref>
        </x14:dataValidation>
        <x14:dataValidation type="list" allowBlank="1" showInputMessage="1" showErrorMessage="1" xr:uid="{41D44859-8D02-4421-8ECA-67C50B5E4739}">
          <x14:formula1>
            <xm:f>Prisopslag!$E$19:$E$20</xm:f>
          </x14:formula1>
          <xm:sqref>E19</xm:sqref>
        </x14:dataValidation>
        <x14:dataValidation type="list" allowBlank="1" showInputMessage="1" showErrorMessage="1" xr:uid="{50FCE7D4-556B-4376-A393-508E5960CDB3}">
          <x14:formula1>
            <xm:f>Prisopslag!$E$22:$E$23</xm:f>
          </x14:formula1>
          <xm:sqref>E22</xm:sqref>
        </x14:dataValidation>
        <x14:dataValidation type="list" allowBlank="1" showInputMessage="1" showErrorMessage="1" xr:uid="{14DD3007-A377-4FF2-9BC8-895764A9277B}">
          <x14:formula1>
            <xm:f>Prisopslag!$E$25:$E$26</xm:f>
          </x14:formula1>
          <xm:sqref>E25</xm:sqref>
        </x14:dataValidation>
        <x14:dataValidation type="list" allowBlank="1" showInputMessage="1" showErrorMessage="1" xr:uid="{23461A8A-C194-435D-8AEB-E2C69207AF7D}">
          <x14:formula1>
            <xm:f>Prisopslag!$H$13:$H$14</xm:f>
          </x14:formula1>
          <xm:sqref>H13</xm:sqref>
        </x14:dataValidation>
        <x14:dataValidation type="list" allowBlank="1" showInputMessage="1" showErrorMessage="1" xr:uid="{07B517C7-F8A3-4D80-9FFE-4F9B93A7C8E9}">
          <x14:formula1>
            <xm:f>Prisopslag!$H$16:$H$17</xm:f>
          </x14:formula1>
          <xm:sqref>H16</xm:sqref>
        </x14:dataValidation>
        <x14:dataValidation type="list" allowBlank="1" showInputMessage="1" showErrorMessage="1" xr:uid="{92772670-A025-4325-8F29-BF33A499C718}">
          <x14:formula1>
            <xm:f>Prisopslag!$H$19:$H$20</xm:f>
          </x14:formula1>
          <xm:sqref>H19</xm:sqref>
        </x14:dataValidation>
        <x14:dataValidation type="list" allowBlank="1" showInputMessage="1" showErrorMessage="1" xr:uid="{B7CC1108-C3D8-49FB-8589-F1A87CDEC63D}">
          <x14:formula1>
            <xm:f>Prisopslag!$H$22:$H$23</xm:f>
          </x14:formula1>
          <xm:sqref>H22</xm:sqref>
        </x14:dataValidation>
        <x14:dataValidation type="list" allowBlank="1" showInputMessage="1" showErrorMessage="1" xr:uid="{1CFECAF2-816E-4EED-8E26-0627684C54FF}">
          <x14:formula1>
            <xm:f>Prisopslag!$H$25:$H$26</xm:f>
          </x14:formula1>
          <xm:sqref>H25</xm:sqref>
        </x14:dataValidation>
        <x14:dataValidation type="list" allowBlank="1" showInputMessage="1" showErrorMessage="1" xr:uid="{D51748DF-951D-4892-96FC-4BE2730216B1}">
          <x14:formula1>
            <xm:f>Prisopslag!$I$10:$I$11</xm:f>
          </x14:formula1>
          <xm:sqref>I10</xm:sqref>
        </x14:dataValidation>
        <x14:dataValidation type="list" allowBlank="1" showInputMessage="1" showErrorMessage="1" xr:uid="{C512DF76-AEC5-41B2-B583-89496924E915}">
          <x14:formula1>
            <xm:f>Prisopslag!$J$10:$J$11</xm:f>
          </x14:formula1>
          <xm:sqref>J10</xm:sqref>
        </x14:dataValidation>
        <x14:dataValidation type="list" allowBlank="1" showInputMessage="1" showErrorMessage="1" xr:uid="{23BC4A7F-FCBD-4C7A-B263-C66F1A5B486D}">
          <x14:formula1>
            <xm:f>Prisopslag!$I$13:$I$14</xm:f>
          </x14:formula1>
          <xm:sqref>I13</xm:sqref>
        </x14:dataValidation>
        <x14:dataValidation type="list" allowBlank="1" showInputMessage="1" showErrorMessage="1" xr:uid="{A8C1FA8B-5E17-420D-AFF7-8C29A6821308}">
          <x14:formula1>
            <xm:f>Prisopslag!$I$16:$I$17</xm:f>
          </x14:formula1>
          <xm:sqref>I16</xm:sqref>
        </x14:dataValidation>
        <x14:dataValidation type="list" allowBlank="1" showInputMessage="1" showErrorMessage="1" xr:uid="{A41B8E77-786F-4DB9-9556-A6B33694F345}">
          <x14:formula1>
            <xm:f>Prisopslag!$I$19:$I$20</xm:f>
          </x14:formula1>
          <xm:sqref>I19</xm:sqref>
        </x14:dataValidation>
        <x14:dataValidation type="list" allowBlank="1" showInputMessage="1" showErrorMessage="1" xr:uid="{FC364E94-A9A2-4B08-85CA-952893B87439}">
          <x14:formula1>
            <xm:f>Prisopslag!$I$25:$I$26</xm:f>
          </x14:formula1>
          <xm:sqref>I25</xm:sqref>
        </x14:dataValidation>
        <x14:dataValidation type="list" allowBlank="1" showInputMessage="1" showErrorMessage="1" xr:uid="{AD38223B-2921-4DCD-8F45-C43D7ED8F2BD}">
          <x14:formula1>
            <xm:f>Prisopslag!$I$22:$I$23</xm:f>
          </x14:formula1>
          <xm:sqref>I22</xm:sqref>
        </x14:dataValidation>
        <x14:dataValidation type="list" allowBlank="1" showInputMessage="1" showErrorMessage="1" xr:uid="{E18E060A-1FF0-498F-B73D-031AD56C7E0C}">
          <x14:formula1>
            <xm:f>Prisopslag!$J$13:$J$14</xm:f>
          </x14:formula1>
          <xm:sqref>J13</xm:sqref>
        </x14:dataValidation>
        <x14:dataValidation type="list" allowBlank="1" showInputMessage="1" showErrorMessage="1" xr:uid="{AEA1C69F-1EA2-4AD7-AAE6-B61A35964315}">
          <x14:formula1>
            <xm:f>Prisopslag!$J$16:$J$17</xm:f>
          </x14:formula1>
          <xm:sqref>J16</xm:sqref>
        </x14:dataValidation>
        <x14:dataValidation type="list" allowBlank="1" showInputMessage="1" showErrorMessage="1" xr:uid="{74D97A5B-BB88-4D29-AC07-698DB0FC2040}">
          <x14:formula1>
            <xm:f>Prisopslag!$J$19:$J$20</xm:f>
          </x14:formula1>
          <xm:sqref>J19</xm:sqref>
        </x14:dataValidation>
        <x14:dataValidation type="list" allowBlank="1" showInputMessage="1" showErrorMessage="1" xr:uid="{1AC2D99F-8F6E-4EA3-9AF0-CDA00E403DC8}">
          <x14:formula1>
            <xm:f>Prisopslag!$J$22:$J$23</xm:f>
          </x14:formula1>
          <xm:sqref>J22</xm:sqref>
        </x14:dataValidation>
        <x14:dataValidation type="list" allowBlank="1" showInputMessage="1" showErrorMessage="1" xr:uid="{DADC402A-886F-4128-9446-B5DCA7E5A2B4}">
          <x14:formula1>
            <xm:f>Prisopslag!$J$25:$J$26</xm:f>
          </x14:formula1>
          <xm:sqref>J25</xm:sqref>
        </x14:dataValidation>
        <x14:dataValidation type="list" allowBlank="1" showInputMessage="1" showErrorMessage="1" xr:uid="{B5C74B86-BE06-49C3-A092-2423EBC9BA92}">
          <x14:formula1>
            <xm:f>Prisopslag!$K$10:$K$11</xm:f>
          </x14:formula1>
          <xm:sqref>K10</xm:sqref>
        </x14:dataValidation>
        <x14:dataValidation type="list" allowBlank="1" showInputMessage="1" showErrorMessage="1" xr:uid="{263DCD2F-DAFB-4AD0-BAF8-0ABBADF670B2}">
          <x14:formula1>
            <xm:f>Prisopslag!$L$10:$L$11</xm:f>
          </x14:formula1>
          <xm:sqref>L10</xm:sqref>
        </x14:dataValidation>
        <x14:dataValidation type="list" allowBlank="1" showInputMessage="1" showErrorMessage="1" xr:uid="{8D9105A7-8BAD-4CC8-8464-404581646413}">
          <x14:formula1>
            <xm:f>Prisopslag!$M$10:$M$11</xm:f>
          </x14:formula1>
          <xm:sqref>M10</xm:sqref>
        </x14:dataValidation>
        <x14:dataValidation type="list" allowBlank="1" showInputMessage="1" showErrorMessage="1" xr:uid="{443C4CEA-9A2F-4F6D-8DB3-B1BBFC90FA0D}">
          <x14:formula1>
            <xm:f>Prisopslag!$O$10:$O$11</xm:f>
          </x14:formula1>
          <xm:sqref>O10</xm:sqref>
        </x14:dataValidation>
        <x14:dataValidation type="list" allowBlank="1" showInputMessage="1" showErrorMessage="1" xr:uid="{096B57F4-2EEE-4382-B84B-EF49425743E7}">
          <x14:formula1>
            <xm:f>Prisopslag!$K$13:$K$14</xm:f>
          </x14:formula1>
          <xm:sqref>K13</xm:sqref>
        </x14:dataValidation>
        <x14:dataValidation type="list" allowBlank="1" showInputMessage="1" showErrorMessage="1" xr:uid="{E0385188-E4BD-43B2-95B2-35EBC363D78F}">
          <x14:formula1>
            <xm:f>Prisopslag!$L$13:$L$14</xm:f>
          </x14:formula1>
          <xm:sqref>L13</xm:sqref>
        </x14:dataValidation>
        <x14:dataValidation type="list" allowBlank="1" showInputMessage="1" showErrorMessage="1" xr:uid="{6872E928-822A-400C-B587-A2849C7AC8C1}">
          <x14:formula1>
            <xm:f>Prisopslag!$M$13:$M$14</xm:f>
          </x14:formula1>
          <xm:sqref>M13</xm:sqref>
        </x14:dataValidation>
        <x14:dataValidation type="list" allowBlank="1" showInputMessage="1" showErrorMessage="1" xr:uid="{73E4ECB2-FE12-4FBE-A355-95D2FF18D061}">
          <x14:formula1>
            <xm:f>Prisopslag!$N$13:$N$14</xm:f>
          </x14:formula1>
          <xm:sqref>N13</xm:sqref>
        </x14:dataValidation>
        <x14:dataValidation type="list" allowBlank="1" showInputMessage="1" showErrorMessage="1" xr:uid="{F20ECE35-80FA-4F09-AE35-73ABBD939B3B}">
          <x14:formula1>
            <xm:f>Prisopslag!$O$13:$O$14</xm:f>
          </x14:formula1>
          <xm:sqref>O13</xm:sqref>
        </x14:dataValidation>
        <x14:dataValidation type="list" allowBlank="1" showInputMessage="1" showErrorMessage="1" xr:uid="{2237B51E-D8DD-4244-805A-AEA83B6A6369}">
          <x14:formula1>
            <xm:f>Prisopslag!$K$16:$K$17</xm:f>
          </x14:formula1>
          <xm:sqref>K16</xm:sqref>
        </x14:dataValidation>
        <x14:dataValidation type="list" allowBlank="1" showInputMessage="1" showErrorMessage="1" xr:uid="{1CEE5606-1410-47D6-9D58-5F572EAD185D}">
          <x14:formula1>
            <xm:f>Prisopslag!$L$16:$L$17</xm:f>
          </x14:formula1>
          <xm:sqref>L16</xm:sqref>
        </x14:dataValidation>
        <x14:dataValidation type="list" allowBlank="1" showInputMessage="1" showErrorMessage="1" xr:uid="{4D563278-FDF3-4748-A255-CA0B1AB5FDCC}">
          <x14:formula1>
            <xm:f>Prisopslag!$M$16:$M$17</xm:f>
          </x14:formula1>
          <xm:sqref>M16</xm:sqref>
        </x14:dataValidation>
        <x14:dataValidation type="list" allowBlank="1" showInputMessage="1" showErrorMessage="1" xr:uid="{A57E5096-31A8-440F-BBFB-4A36AF2C6468}">
          <x14:formula1>
            <xm:f>Prisopslag!$N$16:$N$17</xm:f>
          </x14:formula1>
          <xm:sqref>N16</xm:sqref>
        </x14:dataValidation>
        <x14:dataValidation type="list" allowBlank="1" showInputMessage="1" showErrorMessage="1" xr:uid="{3AB6AA45-3762-49CB-AC81-1822DF67FBFD}">
          <x14:formula1>
            <xm:f>Prisopslag!$O$16:$O$17</xm:f>
          </x14:formula1>
          <xm:sqref>O16</xm:sqref>
        </x14:dataValidation>
        <x14:dataValidation type="list" allowBlank="1" showInputMessage="1" showErrorMessage="1" xr:uid="{0D5790C3-B5E4-4C1B-835D-7CA07A6BC387}">
          <x14:formula1>
            <xm:f>Prisopslag!$K$19:$K$20</xm:f>
          </x14:formula1>
          <xm:sqref>K19</xm:sqref>
        </x14:dataValidation>
        <x14:dataValidation type="list" allowBlank="1" showInputMessage="1" showErrorMessage="1" xr:uid="{5FB267FF-2AF4-41A1-9119-3023B0DB5AEA}">
          <x14:formula1>
            <xm:f>Prisopslag!$L$19:$L$20</xm:f>
          </x14:formula1>
          <xm:sqref>L19</xm:sqref>
        </x14:dataValidation>
        <x14:dataValidation type="list" allowBlank="1" showInputMessage="1" showErrorMessage="1" xr:uid="{59148269-9594-40A3-81B0-8D76F695127F}">
          <x14:formula1>
            <xm:f>Prisopslag!$M$19:$M$20</xm:f>
          </x14:formula1>
          <xm:sqref>M19</xm:sqref>
        </x14:dataValidation>
        <x14:dataValidation type="list" allowBlank="1" showInputMessage="1" showErrorMessage="1" xr:uid="{C2F44961-3981-48DA-8977-78281F530664}">
          <x14:formula1>
            <xm:f>Prisopslag!$N$19:$N$20</xm:f>
          </x14:formula1>
          <xm:sqref>N19</xm:sqref>
        </x14:dataValidation>
        <x14:dataValidation type="list" allowBlank="1" showInputMessage="1" showErrorMessage="1" xr:uid="{6BEED9C9-D49A-47FE-A6D3-7F4282C2255C}">
          <x14:formula1>
            <xm:f>Prisopslag!$O$19:$O$20</xm:f>
          </x14:formula1>
          <xm:sqref>O19</xm:sqref>
        </x14:dataValidation>
        <x14:dataValidation type="list" allowBlank="1" showInputMessage="1" showErrorMessage="1" xr:uid="{A7C594C4-6641-430D-9CDD-E3CDD7373A1A}">
          <x14:formula1>
            <xm:f>Prisopslag!$K$22:$K$23</xm:f>
          </x14:formula1>
          <xm:sqref>K22</xm:sqref>
        </x14:dataValidation>
        <x14:dataValidation type="list" allowBlank="1" showInputMessage="1" showErrorMessage="1" xr:uid="{75847B92-3B16-4ADA-A0E5-6A0F7321B442}">
          <x14:formula1>
            <xm:f>Prisopslag!$L$22:$L$23</xm:f>
          </x14:formula1>
          <xm:sqref>L22</xm:sqref>
        </x14:dataValidation>
        <x14:dataValidation type="list" allowBlank="1" showInputMessage="1" showErrorMessage="1" xr:uid="{67821B65-9767-44F4-8783-F6871B239513}">
          <x14:formula1>
            <xm:f>Prisopslag!$M$22:$M$23</xm:f>
          </x14:formula1>
          <xm:sqref>M22</xm:sqref>
        </x14:dataValidation>
        <x14:dataValidation type="list" allowBlank="1" showInputMessage="1" showErrorMessage="1" xr:uid="{AAC31FA1-6CE7-4B93-AC9B-BE2BAFC00876}">
          <x14:formula1>
            <xm:f>Prisopslag!$N$22:$N$23</xm:f>
          </x14:formula1>
          <xm:sqref>N22</xm:sqref>
        </x14:dataValidation>
        <x14:dataValidation type="list" allowBlank="1" showInputMessage="1" showErrorMessage="1" xr:uid="{43C145DD-DB1C-4065-B139-3D23DBEC0DAA}">
          <x14:formula1>
            <xm:f>Prisopslag!$O$22:$O$23</xm:f>
          </x14:formula1>
          <xm:sqref>O22</xm:sqref>
        </x14:dataValidation>
        <x14:dataValidation type="list" allowBlank="1" showInputMessage="1" showErrorMessage="1" xr:uid="{49E5022F-18B4-4B53-A646-F32045EECD1C}">
          <x14:formula1>
            <xm:f>Prisopslag!$K$25:$K$26</xm:f>
          </x14:formula1>
          <xm:sqref>K25</xm:sqref>
        </x14:dataValidation>
        <x14:dataValidation type="list" allowBlank="1" showInputMessage="1" showErrorMessage="1" xr:uid="{529F0B9B-29BD-41F7-9066-58832C18323B}">
          <x14:formula1>
            <xm:f>Prisopslag!$L$25:$L$26</xm:f>
          </x14:formula1>
          <xm:sqref>L25</xm:sqref>
        </x14:dataValidation>
        <x14:dataValidation type="list" allowBlank="1" showInputMessage="1" showErrorMessage="1" xr:uid="{A8549061-FA66-414C-A2A9-B79893FFA81D}">
          <x14:formula1>
            <xm:f>Prisopslag!$M$25:$M$26</xm:f>
          </x14:formula1>
          <xm:sqref>M25</xm:sqref>
        </x14:dataValidation>
        <x14:dataValidation type="list" allowBlank="1" showInputMessage="1" showErrorMessage="1" xr:uid="{E176AB49-FB6F-4805-9781-E82EB13A1ED9}">
          <x14:formula1>
            <xm:f>Prisopslag!$N$25:$N$26</xm:f>
          </x14:formula1>
          <xm:sqref>N25</xm:sqref>
        </x14:dataValidation>
        <x14:dataValidation type="list" allowBlank="1" showInputMessage="1" showErrorMessage="1" xr:uid="{A6CC3B4B-319A-4683-8DCA-F6D7ED3BAFCF}">
          <x14:formula1>
            <xm:f>Prisopslag!$O$25:$O$26</xm:f>
          </x14:formula1>
          <xm:sqref>O25</xm:sqref>
        </x14:dataValidation>
        <x14:dataValidation type="list" allowBlank="1" showInputMessage="1" showErrorMessage="1" xr:uid="{3E66C146-F845-4140-A240-3C0B4C59CE94}">
          <x14:formula1>
            <xm:f>Prisopslag!$D$57:$G$57</xm:f>
          </x14:formula1>
          <xm:sqref>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9C0E-92E5-4564-AAA8-C78297213498}">
  <sheetPr>
    <pageSetUpPr fitToPage="1"/>
  </sheetPr>
  <dimension ref="A1:U78"/>
  <sheetViews>
    <sheetView zoomScaleNormal="100" workbookViewId="0">
      <selection activeCell="B1" sqref="B1:P1"/>
    </sheetView>
  </sheetViews>
  <sheetFormatPr defaultColWidth="0" defaultRowHeight="12.75" zeroHeight="1" x14ac:dyDescent="0.2"/>
  <cols>
    <col min="1" max="1" width="0.28515625" style="112" customWidth="1"/>
    <col min="2" max="2" width="12.28515625" style="92" customWidth="1"/>
    <col min="3" max="3" width="10.5703125" style="117" customWidth="1"/>
    <col min="4" max="4" width="17.140625" style="117" customWidth="1"/>
    <col min="5" max="5" width="20.42578125" style="117" customWidth="1"/>
    <col min="6" max="6" width="17" style="117" customWidth="1"/>
    <col min="7" max="7" width="12" style="117" customWidth="1"/>
    <col min="8" max="8" width="17.7109375" style="117" customWidth="1"/>
    <col min="9" max="9" width="11.28515625" style="117" customWidth="1"/>
    <col min="10" max="10" width="14.28515625" style="117" customWidth="1"/>
    <col min="11" max="11" width="15.85546875" style="92" customWidth="1"/>
    <col min="12" max="12" width="13.140625" style="92" customWidth="1"/>
    <col min="13" max="17" width="10.28515625" style="92" customWidth="1"/>
    <col min="18" max="21" width="0" style="44" hidden="1" customWidth="1"/>
    <col min="22" max="16384" width="10.28515625" style="44" hidden="1"/>
  </cols>
  <sheetData>
    <row r="1" spans="1:17" ht="23.25" x14ac:dyDescent="0.2">
      <c r="B1" s="183" t="s">
        <v>163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7" x14ac:dyDescent="0.2">
      <c r="B2" s="84"/>
      <c r="C2" s="84"/>
      <c r="D2" s="84"/>
      <c r="E2" s="84"/>
      <c r="F2" s="84"/>
      <c r="G2" s="85"/>
      <c r="H2" s="86"/>
      <c r="I2" s="86"/>
      <c r="J2" s="86"/>
      <c r="K2" s="86"/>
      <c r="L2" s="86"/>
      <c r="M2" s="87"/>
      <c r="N2" s="87"/>
      <c r="O2" s="87"/>
      <c r="P2" s="87"/>
      <c r="Q2" s="87"/>
    </row>
    <row r="3" spans="1:17" ht="20.25" x14ac:dyDescent="0.2">
      <c r="B3" s="239" t="s">
        <v>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87"/>
    </row>
    <row r="4" spans="1:17" ht="13.5" thickBot="1" x14ac:dyDescent="0.25">
      <c r="B4" s="87"/>
      <c r="C4" s="88"/>
      <c r="D4" s="88"/>
      <c r="E4" s="88"/>
      <c r="F4" s="88"/>
      <c r="G4" s="88"/>
      <c r="H4" s="88"/>
      <c r="I4" s="88"/>
      <c r="J4" s="88"/>
      <c r="K4" s="87"/>
      <c r="L4" s="87"/>
      <c r="M4" s="87"/>
      <c r="N4" s="87"/>
      <c r="O4" s="87"/>
      <c r="P4" s="87"/>
      <c r="Q4" s="87"/>
    </row>
    <row r="5" spans="1:17" s="65" customFormat="1" x14ac:dyDescent="0.2">
      <c r="A5" s="146"/>
      <c r="B5" s="257" t="s">
        <v>0</v>
      </c>
      <c r="C5" s="212" t="s">
        <v>116</v>
      </c>
      <c r="D5" s="240" t="s">
        <v>161</v>
      </c>
      <c r="E5" s="241"/>
      <c r="F5" s="242"/>
      <c r="G5" s="255" t="s">
        <v>147</v>
      </c>
      <c r="H5" s="256"/>
      <c r="I5" s="206" t="s">
        <v>146</v>
      </c>
      <c r="J5" s="207"/>
      <c r="K5" s="207"/>
      <c r="L5" s="207"/>
      <c r="M5" s="207"/>
      <c r="N5" s="207"/>
      <c r="O5" s="207"/>
      <c r="P5" s="208"/>
      <c r="Q5" s="142"/>
    </row>
    <row r="6" spans="1:17" ht="12.75" customHeight="1" x14ac:dyDescent="0.2">
      <c r="B6" s="258"/>
      <c r="C6" s="213"/>
      <c r="D6" s="261" t="s">
        <v>137</v>
      </c>
      <c r="E6" s="262"/>
      <c r="F6" s="265" t="s">
        <v>144</v>
      </c>
      <c r="G6" s="236" t="s">
        <v>158</v>
      </c>
      <c r="H6" s="237" t="s">
        <v>159</v>
      </c>
      <c r="I6" s="243" t="s">
        <v>122</v>
      </c>
      <c r="J6" s="244"/>
      <c r="K6" s="247" t="s">
        <v>125</v>
      </c>
      <c r="L6" s="248"/>
      <c r="M6" s="243" t="s">
        <v>135</v>
      </c>
      <c r="N6" s="244"/>
      <c r="O6" s="249" t="s">
        <v>136</v>
      </c>
      <c r="P6" s="250"/>
      <c r="Q6" s="87"/>
    </row>
    <row r="7" spans="1:17" ht="39" customHeight="1" x14ac:dyDescent="0.2">
      <c r="B7" s="258"/>
      <c r="C7" s="213"/>
      <c r="D7" s="263"/>
      <c r="E7" s="264"/>
      <c r="F7" s="266"/>
      <c r="G7" s="236"/>
      <c r="H7" s="238"/>
      <c r="I7" s="245"/>
      <c r="J7" s="246"/>
      <c r="K7" s="253" t="s">
        <v>140</v>
      </c>
      <c r="L7" s="254"/>
      <c r="M7" s="245"/>
      <c r="N7" s="246"/>
      <c r="O7" s="251"/>
      <c r="P7" s="252"/>
      <c r="Q7" s="87"/>
    </row>
    <row r="8" spans="1:17" ht="25.5" customHeight="1" x14ac:dyDescent="0.2">
      <c r="B8" s="259"/>
      <c r="C8" s="214"/>
      <c r="D8" s="83" t="s">
        <v>141</v>
      </c>
      <c r="E8" s="83" t="s">
        <v>142</v>
      </c>
      <c r="F8" s="74" t="s">
        <v>139</v>
      </c>
      <c r="G8" s="83" t="s">
        <v>138</v>
      </c>
      <c r="H8" s="83" t="s">
        <v>138</v>
      </c>
      <c r="I8" s="76" t="s">
        <v>126</v>
      </c>
      <c r="J8" s="141" t="s">
        <v>127</v>
      </c>
      <c r="K8" s="76" t="s">
        <v>126</v>
      </c>
      <c r="L8" s="141" t="s">
        <v>127</v>
      </c>
      <c r="M8" s="76" t="s">
        <v>126</v>
      </c>
      <c r="N8" s="141" t="s">
        <v>127</v>
      </c>
      <c r="O8" s="76" t="s">
        <v>126</v>
      </c>
      <c r="P8" s="150" t="s">
        <v>127</v>
      </c>
      <c r="Q8" s="87"/>
    </row>
    <row r="9" spans="1:17" s="65" customFormat="1" ht="19.899999999999999" customHeight="1" x14ac:dyDescent="0.2">
      <c r="A9" s="146"/>
      <c r="B9" s="260" t="s">
        <v>3</v>
      </c>
      <c r="C9" s="74" t="s">
        <v>118</v>
      </c>
      <c r="D9" s="74" t="s">
        <v>33</v>
      </c>
      <c r="E9" s="74" t="s">
        <v>38</v>
      </c>
      <c r="F9" s="74" t="s">
        <v>44</v>
      </c>
      <c r="G9" s="74" t="s">
        <v>30</v>
      </c>
      <c r="H9" s="74" t="s">
        <v>29</v>
      </c>
      <c r="I9" s="74" t="s">
        <v>47</v>
      </c>
      <c r="J9" s="74" t="s">
        <v>53</v>
      </c>
      <c r="K9" s="74" t="s">
        <v>65</v>
      </c>
      <c r="L9" s="74" t="s">
        <v>89</v>
      </c>
      <c r="M9" s="74" t="s">
        <v>59</v>
      </c>
      <c r="N9" s="74" t="s">
        <v>77</v>
      </c>
      <c r="O9" s="74" t="s">
        <v>71</v>
      </c>
      <c r="P9" s="151" t="s">
        <v>83</v>
      </c>
      <c r="Q9" s="142"/>
    </row>
    <row r="10" spans="1:17" s="65" customFormat="1" ht="19.899999999999999" customHeight="1" x14ac:dyDescent="0.2">
      <c r="A10" s="146"/>
      <c r="B10" s="260"/>
      <c r="C10" s="74" t="s">
        <v>117</v>
      </c>
      <c r="D10" s="69"/>
      <c r="E10" s="69"/>
      <c r="F10" s="181" t="str">
        <f>IF((D10+E10)&gt;0,Prisopslag!F34,"")</f>
        <v/>
      </c>
      <c r="G10" s="73"/>
      <c r="H10" s="73"/>
      <c r="I10" s="72"/>
      <c r="J10" s="70"/>
      <c r="K10" s="70"/>
      <c r="L10" s="70"/>
      <c r="M10" s="70"/>
      <c r="N10" s="70"/>
      <c r="O10" s="70"/>
      <c r="P10" s="152"/>
      <c r="Q10" s="142"/>
    </row>
    <row r="11" spans="1:17" s="65" customFormat="1" ht="5.65" customHeight="1" x14ac:dyDescent="0.2">
      <c r="A11" s="146"/>
      <c r="B11" s="153"/>
      <c r="C11" s="82"/>
      <c r="D11" s="71"/>
      <c r="E11" s="71"/>
      <c r="F11" s="71"/>
      <c r="G11" s="71"/>
      <c r="H11" s="71"/>
      <c r="I11" s="64"/>
      <c r="J11" s="64"/>
      <c r="K11" s="64"/>
      <c r="L11" s="64"/>
      <c r="M11" s="64"/>
      <c r="N11" s="64"/>
      <c r="O11" s="64"/>
      <c r="P11" s="154"/>
      <c r="Q11" s="142"/>
    </row>
    <row r="12" spans="1:17" s="65" customFormat="1" ht="19.899999999999999" customHeight="1" x14ac:dyDescent="0.2">
      <c r="A12" s="146"/>
      <c r="B12" s="260" t="s">
        <v>2</v>
      </c>
      <c r="C12" s="74" t="s">
        <v>118</v>
      </c>
      <c r="D12" s="75" t="s">
        <v>34</v>
      </c>
      <c r="E12" s="75" t="s">
        <v>39</v>
      </c>
      <c r="F12" s="75" t="s">
        <v>45</v>
      </c>
      <c r="G12" s="75" t="s">
        <v>31</v>
      </c>
      <c r="H12" s="75" t="s">
        <v>29</v>
      </c>
      <c r="I12" s="66" t="s">
        <v>48</v>
      </c>
      <c r="J12" s="63" t="s">
        <v>54</v>
      </c>
      <c r="K12" s="63" t="s">
        <v>66</v>
      </c>
      <c r="L12" s="63" t="s">
        <v>90</v>
      </c>
      <c r="M12" s="63" t="s">
        <v>60</v>
      </c>
      <c r="N12" s="63" t="s">
        <v>78</v>
      </c>
      <c r="O12" s="63" t="s">
        <v>72</v>
      </c>
      <c r="P12" s="155" t="s">
        <v>84</v>
      </c>
      <c r="Q12" s="142"/>
    </row>
    <row r="13" spans="1:17" s="65" customFormat="1" ht="19.899999999999999" customHeight="1" x14ac:dyDescent="0.2">
      <c r="A13" s="146"/>
      <c r="B13" s="260"/>
      <c r="C13" s="74" t="s">
        <v>117</v>
      </c>
      <c r="D13" s="69"/>
      <c r="E13" s="69"/>
      <c r="F13" s="181" t="str">
        <f>IF((D13+E13)&gt;0,Prisopslag!F37,"")</f>
        <v/>
      </c>
      <c r="G13" s="73"/>
      <c r="H13" s="73"/>
      <c r="I13" s="72"/>
      <c r="J13" s="70"/>
      <c r="K13" s="70"/>
      <c r="L13" s="70"/>
      <c r="M13" s="70"/>
      <c r="N13" s="70"/>
      <c r="O13" s="70"/>
      <c r="P13" s="152"/>
      <c r="Q13" s="142"/>
    </row>
    <row r="14" spans="1:17" s="65" customFormat="1" ht="5.65" customHeight="1" x14ac:dyDescent="0.2">
      <c r="A14" s="146"/>
      <c r="B14" s="153"/>
      <c r="C14" s="8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156"/>
      <c r="Q14" s="142"/>
    </row>
    <row r="15" spans="1:17" s="65" customFormat="1" ht="19.899999999999999" customHeight="1" x14ac:dyDescent="0.2">
      <c r="A15" s="146"/>
      <c r="B15" s="260" t="s">
        <v>4</v>
      </c>
      <c r="C15" s="74" t="s">
        <v>118</v>
      </c>
      <c r="D15" s="75" t="s">
        <v>35</v>
      </c>
      <c r="E15" s="75" t="s">
        <v>40</v>
      </c>
      <c r="F15" s="75" t="s">
        <v>44</v>
      </c>
      <c r="G15" s="75" t="s">
        <v>30</v>
      </c>
      <c r="H15" s="75" t="s">
        <v>29</v>
      </c>
      <c r="I15" s="67" t="s">
        <v>49</v>
      </c>
      <c r="J15" s="66" t="s">
        <v>55</v>
      </c>
      <c r="K15" s="66" t="s">
        <v>67</v>
      </c>
      <c r="L15" s="66" t="s">
        <v>91</v>
      </c>
      <c r="M15" s="66" t="s">
        <v>61</v>
      </c>
      <c r="N15" s="66" t="s">
        <v>79</v>
      </c>
      <c r="O15" s="66" t="s">
        <v>73</v>
      </c>
      <c r="P15" s="157" t="s">
        <v>85</v>
      </c>
      <c r="Q15" s="142"/>
    </row>
    <row r="16" spans="1:17" s="65" customFormat="1" ht="19.899999999999999" customHeight="1" x14ac:dyDescent="0.2">
      <c r="A16" s="146"/>
      <c r="B16" s="260"/>
      <c r="C16" s="74" t="s">
        <v>117</v>
      </c>
      <c r="D16" s="69"/>
      <c r="E16" s="69"/>
      <c r="F16" s="181" t="str">
        <f>IF((D16+E16)&gt;0,Prisopslag!F40,"")</f>
        <v/>
      </c>
      <c r="G16" s="73"/>
      <c r="H16" s="73"/>
      <c r="I16" s="72"/>
      <c r="J16" s="70"/>
      <c r="K16" s="70"/>
      <c r="L16" s="70"/>
      <c r="M16" s="70"/>
      <c r="N16" s="70"/>
      <c r="O16" s="70"/>
      <c r="P16" s="152"/>
      <c r="Q16" s="142"/>
    </row>
    <row r="17" spans="1:17" s="65" customFormat="1" ht="5.65" customHeight="1" x14ac:dyDescent="0.2">
      <c r="A17" s="146"/>
      <c r="B17" s="153"/>
      <c r="C17" s="82"/>
      <c r="D17" s="71"/>
      <c r="E17" s="71"/>
      <c r="F17" s="71"/>
      <c r="G17" s="71"/>
      <c r="H17" s="71"/>
      <c r="I17" s="64"/>
      <c r="J17" s="64"/>
      <c r="K17" s="64"/>
      <c r="L17" s="64"/>
      <c r="M17" s="64"/>
      <c r="N17" s="64"/>
      <c r="O17" s="64"/>
      <c r="P17" s="154"/>
      <c r="Q17" s="142"/>
    </row>
    <row r="18" spans="1:17" s="65" customFormat="1" ht="19.899999999999999" customHeight="1" x14ac:dyDescent="0.2">
      <c r="A18" s="146"/>
      <c r="B18" s="260" t="s">
        <v>5</v>
      </c>
      <c r="C18" s="74" t="s">
        <v>118</v>
      </c>
      <c r="D18" s="75" t="s">
        <v>36</v>
      </c>
      <c r="E18" s="75" t="s">
        <v>41</v>
      </c>
      <c r="F18" s="75" t="s">
        <v>45</v>
      </c>
      <c r="G18" s="75" t="s">
        <v>31</v>
      </c>
      <c r="H18" s="75" t="s">
        <v>29</v>
      </c>
      <c r="I18" s="67" t="s">
        <v>50</v>
      </c>
      <c r="J18" s="66" t="s">
        <v>56</v>
      </c>
      <c r="K18" s="66" t="s">
        <v>68</v>
      </c>
      <c r="L18" s="66" t="s">
        <v>92</v>
      </c>
      <c r="M18" s="66" t="s">
        <v>62</v>
      </c>
      <c r="N18" s="66" t="s">
        <v>80</v>
      </c>
      <c r="O18" s="66" t="s">
        <v>74</v>
      </c>
      <c r="P18" s="157" t="s">
        <v>86</v>
      </c>
      <c r="Q18" s="142"/>
    </row>
    <row r="19" spans="1:17" s="65" customFormat="1" ht="19.899999999999999" customHeight="1" x14ac:dyDescent="0.2">
      <c r="A19" s="146"/>
      <c r="B19" s="260"/>
      <c r="C19" s="74" t="s">
        <v>117</v>
      </c>
      <c r="D19" s="69"/>
      <c r="E19" s="69"/>
      <c r="F19" s="181" t="str">
        <f>IF((D19+E19)&gt;0,Prisopslag!F43,"")</f>
        <v/>
      </c>
      <c r="G19" s="73"/>
      <c r="H19" s="73"/>
      <c r="I19" s="72"/>
      <c r="J19" s="70"/>
      <c r="K19" s="70"/>
      <c r="L19" s="70"/>
      <c r="M19" s="70"/>
      <c r="N19" s="70"/>
      <c r="O19" s="70"/>
      <c r="P19" s="152"/>
      <c r="Q19" s="142"/>
    </row>
    <row r="20" spans="1:17" ht="5.65" customHeight="1" x14ac:dyDescent="0.2">
      <c r="B20" s="153"/>
      <c r="C20" s="82"/>
      <c r="D20" s="71"/>
      <c r="E20" s="71"/>
      <c r="F20" s="71"/>
      <c r="G20" s="71"/>
      <c r="H20" s="71"/>
      <c r="I20" s="64"/>
      <c r="J20" s="64"/>
      <c r="K20" s="158"/>
      <c r="L20" s="158"/>
      <c r="M20" s="158"/>
      <c r="N20" s="158"/>
      <c r="O20" s="158"/>
      <c r="P20" s="159"/>
      <c r="Q20" s="87"/>
    </row>
    <row r="21" spans="1:17" ht="19.899999999999999" customHeight="1" x14ac:dyDescent="0.2">
      <c r="B21" s="260" t="s">
        <v>7</v>
      </c>
      <c r="C21" s="74" t="s">
        <v>118</v>
      </c>
      <c r="D21" s="75" t="s">
        <v>37</v>
      </c>
      <c r="E21" s="75" t="s">
        <v>42</v>
      </c>
      <c r="F21" s="75" t="s">
        <v>44</v>
      </c>
      <c r="G21" s="75" t="s">
        <v>30</v>
      </c>
      <c r="H21" s="75" t="s">
        <v>29</v>
      </c>
      <c r="I21" s="63" t="s">
        <v>51</v>
      </c>
      <c r="J21" s="63" t="s">
        <v>57</v>
      </c>
      <c r="K21" s="63" t="s">
        <v>69</v>
      </c>
      <c r="L21" s="63" t="s">
        <v>93</v>
      </c>
      <c r="M21" s="63" t="s">
        <v>63</v>
      </c>
      <c r="N21" s="63" t="s">
        <v>81</v>
      </c>
      <c r="O21" s="63" t="s">
        <v>75</v>
      </c>
      <c r="P21" s="155" t="s">
        <v>87</v>
      </c>
      <c r="Q21" s="87"/>
    </row>
    <row r="22" spans="1:17" ht="19.899999999999999" customHeight="1" x14ac:dyDescent="0.2">
      <c r="B22" s="260"/>
      <c r="C22" s="74" t="s">
        <v>117</v>
      </c>
      <c r="D22" s="69"/>
      <c r="E22" s="69"/>
      <c r="F22" s="181" t="str">
        <f>IF((D22+E22)&gt;0,Prisopslag!F46,"")</f>
        <v/>
      </c>
      <c r="G22" s="73"/>
      <c r="H22" s="73"/>
      <c r="I22" s="72"/>
      <c r="J22" s="70"/>
      <c r="K22" s="70"/>
      <c r="L22" s="70"/>
      <c r="M22" s="70"/>
      <c r="N22" s="70"/>
      <c r="O22" s="70"/>
      <c r="P22" s="152"/>
      <c r="Q22" s="87"/>
    </row>
    <row r="23" spans="1:17" ht="5.65" customHeight="1" x14ac:dyDescent="0.2">
      <c r="B23" s="153"/>
      <c r="C23" s="82"/>
      <c r="D23" s="71"/>
      <c r="E23" s="71"/>
      <c r="F23" s="71"/>
      <c r="G23" s="71"/>
      <c r="H23" s="71"/>
      <c r="I23" s="64"/>
      <c r="J23" s="64"/>
      <c r="K23" s="158"/>
      <c r="L23" s="158"/>
      <c r="M23" s="158"/>
      <c r="N23" s="158"/>
      <c r="O23" s="158"/>
      <c r="P23" s="159"/>
      <c r="Q23" s="87"/>
    </row>
    <row r="24" spans="1:17" ht="19.899999999999999" customHeight="1" x14ac:dyDescent="0.2">
      <c r="B24" s="260" t="s">
        <v>8</v>
      </c>
      <c r="C24" s="74" t="s">
        <v>118</v>
      </c>
      <c r="D24" s="75" t="s">
        <v>32</v>
      </c>
      <c r="E24" s="75" t="s">
        <v>43</v>
      </c>
      <c r="F24" s="75" t="s">
        <v>45</v>
      </c>
      <c r="G24" s="75" t="s">
        <v>31</v>
      </c>
      <c r="H24" s="75" t="s">
        <v>29</v>
      </c>
      <c r="I24" s="63" t="s">
        <v>52</v>
      </c>
      <c r="J24" s="63" t="s">
        <v>58</v>
      </c>
      <c r="K24" s="63" t="s">
        <v>70</v>
      </c>
      <c r="L24" s="63" t="s">
        <v>94</v>
      </c>
      <c r="M24" s="63" t="s">
        <v>64</v>
      </c>
      <c r="N24" s="63" t="s">
        <v>82</v>
      </c>
      <c r="O24" s="63" t="s">
        <v>76</v>
      </c>
      <c r="P24" s="155" t="s">
        <v>88</v>
      </c>
      <c r="Q24" s="87"/>
    </row>
    <row r="25" spans="1:17" ht="19.899999999999999" customHeight="1" thickBot="1" x14ac:dyDescent="0.25">
      <c r="B25" s="267"/>
      <c r="C25" s="160" t="s">
        <v>117</v>
      </c>
      <c r="D25" s="161"/>
      <c r="E25" s="161"/>
      <c r="F25" s="181" t="str">
        <f>IF((D25+E25)&gt;0,Prisopslag!F49,"")</f>
        <v/>
      </c>
      <c r="G25" s="162"/>
      <c r="H25" s="162"/>
      <c r="I25" s="163"/>
      <c r="J25" s="164"/>
      <c r="K25" s="164"/>
      <c r="L25" s="164"/>
      <c r="M25" s="164"/>
      <c r="N25" s="164"/>
      <c r="O25" s="164"/>
      <c r="P25" s="165"/>
      <c r="Q25" s="87"/>
    </row>
    <row r="26" spans="1:17" s="41" customFormat="1" ht="19.899999999999999" hidden="1" customHeight="1" x14ac:dyDescent="0.2">
      <c r="A26" s="90"/>
      <c r="B26" s="42"/>
      <c r="C26" s="43"/>
      <c r="D26" s="147">
        <f t="shared" ref="D26:P26" si="0">COUNT(D10,D13,D16,D19,D22,D25)</f>
        <v>0</v>
      </c>
      <c r="E26" s="148">
        <f t="shared" si="0"/>
        <v>0</v>
      </c>
      <c r="F26" s="149">
        <f t="shared" si="0"/>
        <v>0</v>
      </c>
      <c r="G26" s="177">
        <f t="shared" si="0"/>
        <v>0</v>
      </c>
      <c r="H26" s="178">
        <f t="shared" si="0"/>
        <v>0</v>
      </c>
      <c r="I26" s="148">
        <f t="shared" si="0"/>
        <v>0</v>
      </c>
      <c r="J26" s="148">
        <f t="shared" si="0"/>
        <v>0</v>
      </c>
      <c r="K26" s="148">
        <f t="shared" si="0"/>
        <v>0</v>
      </c>
      <c r="L26" s="148">
        <f t="shared" si="0"/>
        <v>0</v>
      </c>
      <c r="M26" s="148">
        <f t="shared" si="0"/>
        <v>0</v>
      </c>
      <c r="N26" s="148">
        <f t="shared" si="0"/>
        <v>0</v>
      </c>
      <c r="O26" s="148">
        <f t="shared" si="0"/>
        <v>0</v>
      </c>
      <c r="P26" s="149">
        <f t="shared" si="0"/>
        <v>0</v>
      </c>
      <c r="Q26" s="90"/>
    </row>
    <row r="27" spans="1:17" s="41" customFormat="1" ht="48" customHeight="1" x14ac:dyDescent="0.2">
      <c r="A27" s="90"/>
      <c r="B27" s="222"/>
      <c r="C27" s="222"/>
      <c r="D27" s="274" t="str">
        <f>IF(D26+E26+F26=0, "Du har endnu ikke valgt 1 kar","")</f>
        <v>Du har endnu ikke valgt 1 kar</v>
      </c>
      <c r="E27" s="274"/>
      <c r="F27" s="105"/>
      <c r="G27" s="182" t="str">
        <f>IF(G26=0, "Overvej om du vil have en glasskærm","")</f>
        <v>Overvej om du vil have en glasskærm</v>
      </c>
      <c r="H27" s="176" t="str">
        <f>IF(H26=0, "Overvej om du vil have en udligningsprofil","")</f>
        <v>Overvej om du vil have en udligningsprofil</v>
      </c>
      <c r="I27" s="275" t="str">
        <f>IF(I26+J26+K26+L26+M26+N26+O26+P26=0,"Vælg om du vil bruge dine egne fliser eller om du vil have en af de flotte Twinline fronter","")</f>
        <v>Vælg om du vil bruge dine egne fliser eller om du vil have en af de flotte Twinline fronter</v>
      </c>
      <c r="J27" s="275"/>
      <c r="K27" s="275"/>
      <c r="L27" s="275"/>
      <c r="M27" s="275"/>
      <c r="N27" s="275"/>
      <c r="O27" s="275"/>
      <c r="P27" s="275"/>
      <c r="Q27" s="91"/>
    </row>
    <row r="28" spans="1:17" s="41" customFormat="1" ht="28.5" customHeight="1" x14ac:dyDescent="0.2">
      <c r="A28" s="90"/>
      <c r="B28" s="222"/>
      <c r="C28" s="222"/>
      <c r="D28" s="223" t="str">
        <f>IF(D26+E26&gt;1, "Hov! Du har valgt mere end 1 kar!","")</f>
        <v/>
      </c>
      <c r="E28" s="223"/>
      <c r="F28" s="106"/>
      <c r="G28" s="93" t="str">
        <f>IF(G26&gt;1, "Mere end 1 valgt!","")</f>
        <v/>
      </c>
      <c r="H28" s="93" t="str">
        <f>IF(H26&gt;1, "Hov! Du har valgt mere end 1!","")</f>
        <v/>
      </c>
      <c r="I28" s="219" t="str">
        <f>IF(I26+J26+K26+L26+M26+N26+O26+P26&gt;1,"Hov! Du har valgt mere end 1 front-type!","")</f>
        <v/>
      </c>
      <c r="J28" s="219"/>
      <c r="K28" s="219"/>
      <c r="L28" s="219"/>
      <c r="M28" s="219"/>
      <c r="N28" s="219"/>
      <c r="O28" s="219"/>
      <c r="P28" s="219"/>
    </row>
    <row r="29" spans="1:17" s="41" customFormat="1" ht="28.5" customHeight="1" x14ac:dyDescent="0.2">
      <c r="A29" s="90"/>
      <c r="B29" s="94"/>
      <c r="C29" s="94"/>
      <c r="D29" s="107"/>
      <c r="E29" s="107"/>
      <c r="F29" s="106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0"/>
    </row>
    <row r="30" spans="1:17" s="41" customFormat="1" ht="19.899999999999999" customHeight="1" x14ac:dyDescent="0.2">
      <c r="A30" s="90"/>
      <c r="B30" s="94"/>
      <c r="C30" s="95"/>
      <c r="D30" s="96"/>
      <c r="E30" s="96"/>
      <c r="F30" s="96"/>
      <c r="G30" s="90"/>
      <c r="H30" s="96"/>
      <c r="I30" s="96"/>
      <c r="J30" s="96"/>
      <c r="K30" s="96"/>
      <c r="L30" s="96"/>
      <c r="M30" s="96"/>
      <c r="N30" s="96"/>
      <c r="O30" s="96"/>
      <c r="P30" s="90"/>
      <c r="Q30" s="109"/>
    </row>
    <row r="31" spans="1:17" s="41" customFormat="1" ht="19.899999999999999" customHeight="1" x14ac:dyDescent="0.2">
      <c r="A31" s="90"/>
      <c r="B31" s="94"/>
      <c r="C31" s="95"/>
      <c r="D31" s="97"/>
      <c r="E31" s="97"/>
      <c r="F31" s="98" t="s">
        <v>156</v>
      </c>
      <c r="G31" s="108"/>
      <c r="H31" s="273" t="str">
        <f>IF(AND(L10+K10+L13+K13+L16+K16+L19+K19+L22+K22+L25+K25=0=G31),"&lt;- Vælg en farve på din glasfront","")</f>
        <v/>
      </c>
      <c r="I31" s="235"/>
      <c r="J31" s="235"/>
      <c r="K31" s="235"/>
      <c r="L31" s="96"/>
      <c r="M31" s="96"/>
      <c r="N31" s="96"/>
      <c r="O31" s="96"/>
      <c r="P31" s="90"/>
      <c r="Q31" s="109"/>
    </row>
    <row r="32" spans="1:17" s="41" customFormat="1" ht="19.899999999999999" customHeight="1" x14ac:dyDescent="0.2">
      <c r="A32" s="90"/>
      <c r="B32" s="94"/>
      <c r="C32" s="95"/>
      <c r="D32" s="97"/>
      <c r="E32" s="97"/>
      <c r="F32" s="143"/>
      <c r="G32" s="144"/>
      <c r="H32" s="145"/>
      <c r="I32" s="145"/>
      <c r="J32" s="145"/>
      <c r="K32" s="145"/>
      <c r="L32" s="96"/>
      <c r="M32" s="96"/>
      <c r="N32" s="96"/>
      <c r="O32" s="96"/>
      <c r="P32" s="90"/>
      <c r="Q32" s="109"/>
    </row>
    <row r="33" spans="1:20" s="119" customFormat="1" ht="27.75" customHeight="1" x14ac:dyDescent="0.2">
      <c r="A33" s="112"/>
      <c r="B33" s="118" t="s">
        <v>155</v>
      </c>
      <c r="C33" s="110"/>
      <c r="D33" s="110"/>
      <c r="E33" s="110"/>
      <c r="F33" s="111">
        <f>SUM(D10:O25)</f>
        <v>0</v>
      </c>
      <c r="G33" s="110" t="s">
        <v>113</v>
      </c>
      <c r="H33" s="104"/>
      <c r="I33" s="104"/>
      <c r="J33" s="104"/>
      <c r="K33" s="112"/>
      <c r="L33" s="112"/>
      <c r="M33" s="112"/>
      <c r="N33" s="112"/>
      <c r="O33" s="112"/>
      <c r="P33" s="112"/>
      <c r="Q33" s="113"/>
    </row>
    <row r="34" spans="1:20" s="119" customFormat="1" ht="13.5" thickBot="1" x14ac:dyDescent="0.25">
      <c r="A34" s="112"/>
      <c r="B34" s="112"/>
      <c r="C34" s="104"/>
      <c r="D34" s="104"/>
      <c r="E34" s="104"/>
      <c r="F34" s="104"/>
      <c r="G34" s="104"/>
      <c r="H34" s="104"/>
      <c r="I34" s="104"/>
      <c r="J34" s="104"/>
      <c r="K34" s="112"/>
      <c r="L34" s="112"/>
      <c r="M34" s="112"/>
      <c r="N34" s="112"/>
      <c r="O34" s="112"/>
      <c r="P34" s="112"/>
      <c r="Q34" s="113"/>
    </row>
    <row r="35" spans="1:20" s="119" customFormat="1" ht="27" customHeight="1" thickTop="1" thickBot="1" x14ac:dyDescent="0.25">
      <c r="A35" s="112"/>
      <c r="B35" s="112" t="s">
        <v>115</v>
      </c>
      <c r="C35" s="104"/>
      <c r="D35" s="268" t="s">
        <v>152</v>
      </c>
      <c r="E35" s="269"/>
      <c r="F35" s="121" t="s">
        <v>120</v>
      </c>
      <c r="G35" s="122" t="s">
        <v>157</v>
      </c>
      <c r="H35" s="122" t="s">
        <v>153</v>
      </c>
      <c r="I35" s="270" t="s">
        <v>154</v>
      </c>
      <c r="J35" s="271"/>
      <c r="K35" s="271"/>
      <c r="L35" s="271"/>
      <c r="M35" s="271"/>
      <c r="N35" s="271"/>
      <c r="O35" s="271"/>
      <c r="P35" s="272"/>
      <c r="Q35" s="114"/>
      <c r="R35" s="68"/>
      <c r="S35" s="68"/>
      <c r="T35" s="68"/>
    </row>
    <row r="36" spans="1:20" s="119" customFormat="1" ht="13.5" thickTop="1" x14ac:dyDescent="0.2">
      <c r="A36" s="112"/>
      <c r="B36" s="112"/>
      <c r="C36" s="112"/>
      <c r="D36" s="123" t="str">
        <f>IF(D10&gt;0,D9,"")</f>
        <v/>
      </c>
      <c r="E36" s="124" t="str">
        <f>IF(E10&gt;0,E9,"")</f>
        <v/>
      </c>
      <c r="F36" s="125" t="str">
        <f>IF((D10+E10)&gt;0,F9,"")</f>
        <v/>
      </c>
      <c r="G36" s="126" t="str">
        <f t="shared" ref="G36:P36" si="1">IF(G10&gt;0,G9,"")</f>
        <v/>
      </c>
      <c r="H36" s="126" t="str">
        <f t="shared" si="1"/>
        <v/>
      </c>
      <c r="I36" s="127" t="str">
        <f t="shared" si="1"/>
        <v/>
      </c>
      <c r="J36" s="128" t="str">
        <f t="shared" si="1"/>
        <v/>
      </c>
      <c r="K36" s="128" t="str">
        <f t="shared" si="1"/>
        <v/>
      </c>
      <c r="L36" s="128" t="str">
        <f t="shared" si="1"/>
        <v/>
      </c>
      <c r="M36" s="128" t="str">
        <f t="shared" si="1"/>
        <v/>
      </c>
      <c r="N36" s="128" t="str">
        <f t="shared" si="1"/>
        <v/>
      </c>
      <c r="O36" s="128" t="str">
        <f t="shared" si="1"/>
        <v/>
      </c>
      <c r="P36" s="129" t="str">
        <f t="shared" si="1"/>
        <v/>
      </c>
      <c r="Q36" s="115"/>
      <c r="R36" s="120"/>
      <c r="S36" s="120"/>
      <c r="T36" s="120"/>
    </row>
    <row r="37" spans="1:20" s="119" customFormat="1" x14ac:dyDescent="0.2">
      <c r="A37" s="112"/>
      <c r="B37" s="112"/>
      <c r="C37" s="104"/>
      <c r="D37" s="123" t="str">
        <f>IF(D13&gt;0,D12,"")</f>
        <v/>
      </c>
      <c r="E37" s="124" t="str">
        <f>IF(E13&gt;0,E12,"")</f>
        <v/>
      </c>
      <c r="F37" s="125" t="str">
        <f>IF((D13+E13)&gt;0,F12,"")</f>
        <v/>
      </c>
      <c r="G37" s="126" t="str">
        <f t="shared" ref="G37:P37" si="2">IF(G13&gt;0,G12,"")</f>
        <v/>
      </c>
      <c r="H37" s="126" t="str">
        <f t="shared" si="2"/>
        <v/>
      </c>
      <c r="I37" s="130" t="str">
        <f t="shared" si="2"/>
        <v/>
      </c>
      <c r="J37" s="131" t="str">
        <f t="shared" si="2"/>
        <v/>
      </c>
      <c r="K37" s="131" t="str">
        <f t="shared" si="2"/>
        <v/>
      </c>
      <c r="L37" s="131" t="str">
        <f t="shared" si="2"/>
        <v/>
      </c>
      <c r="M37" s="131" t="str">
        <f t="shared" si="2"/>
        <v/>
      </c>
      <c r="N37" s="131" t="str">
        <f t="shared" si="2"/>
        <v/>
      </c>
      <c r="O37" s="131" t="str">
        <f t="shared" si="2"/>
        <v/>
      </c>
      <c r="P37" s="132" t="str">
        <f t="shared" si="2"/>
        <v/>
      </c>
      <c r="Q37" s="116"/>
    </row>
    <row r="38" spans="1:20" s="119" customFormat="1" x14ac:dyDescent="0.2">
      <c r="A38" s="112"/>
      <c r="B38" s="112"/>
      <c r="C38" s="104"/>
      <c r="D38" s="123" t="str">
        <f>IF(D16&gt;0,D15,"")</f>
        <v/>
      </c>
      <c r="E38" s="124" t="str">
        <f>IF(E16&gt;0,E15,"")</f>
        <v/>
      </c>
      <c r="F38" s="125" t="str">
        <f>IF((D16+E16)&gt;0,F15,"")</f>
        <v/>
      </c>
      <c r="G38" s="126" t="str">
        <f t="shared" ref="G38:P38" si="3">IF(G16&gt;0,G15,"")</f>
        <v/>
      </c>
      <c r="H38" s="126" t="str">
        <f t="shared" si="3"/>
        <v/>
      </c>
      <c r="I38" s="130" t="str">
        <f t="shared" si="3"/>
        <v/>
      </c>
      <c r="J38" s="131" t="str">
        <f t="shared" si="3"/>
        <v/>
      </c>
      <c r="K38" s="131" t="str">
        <f t="shared" si="3"/>
        <v/>
      </c>
      <c r="L38" s="131" t="str">
        <f t="shared" si="3"/>
        <v/>
      </c>
      <c r="M38" s="131" t="str">
        <f t="shared" si="3"/>
        <v/>
      </c>
      <c r="N38" s="131" t="str">
        <f t="shared" si="3"/>
        <v/>
      </c>
      <c r="O38" s="131" t="str">
        <f t="shared" si="3"/>
        <v/>
      </c>
      <c r="P38" s="132" t="str">
        <f t="shared" si="3"/>
        <v/>
      </c>
      <c r="Q38" s="116"/>
    </row>
    <row r="39" spans="1:20" s="119" customFormat="1" x14ac:dyDescent="0.2">
      <c r="A39" s="112"/>
      <c r="B39" s="112"/>
      <c r="C39" s="104"/>
      <c r="D39" s="123" t="str">
        <f>IF(D19&gt;0,D18,"")</f>
        <v/>
      </c>
      <c r="E39" s="124" t="str">
        <f>IF(E19&gt;0,E18,"")</f>
        <v/>
      </c>
      <c r="F39" s="125" t="str">
        <f>IF((D19+E19)&gt;0,F18,"")</f>
        <v/>
      </c>
      <c r="G39" s="126" t="str">
        <f t="shared" ref="G39:P39" si="4">IF(G19&gt;0,G18,"")</f>
        <v/>
      </c>
      <c r="H39" s="126" t="str">
        <f t="shared" si="4"/>
        <v/>
      </c>
      <c r="I39" s="130" t="str">
        <f t="shared" si="4"/>
        <v/>
      </c>
      <c r="J39" s="131" t="str">
        <f t="shared" si="4"/>
        <v/>
      </c>
      <c r="K39" s="131" t="str">
        <f t="shared" si="4"/>
        <v/>
      </c>
      <c r="L39" s="131" t="str">
        <f t="shared" si="4"/>
        <v/>
      </c>
      <c r="M39" s="131" t="str">
        <f t="shared" si="4"/>
        <v/>
      </c>
      <c r="N39" s="131" t="str">
        <f t="shared" si="4"/>
        <v/>
      </c>
      <c r="O39" s="131" t="str">
        <f t="shared" si="4"/>
        <v/>
      </c>
      <c r="P39" s="132" t="str">
        <f t="shared" si="4"/>
        <v/>
      </c>
      <c r="Q39" s="116"/>
    </row>
    <row r="40" spans="1:20" s="119" customFormat="1" x14ac:dyDescent="0.2">
      <c r="A40" s="112"/>
      <c r="B40" s="112"/>
      <c r="C40" s="104"/>
      <c r="D40" s="123" t="str">
        <f>IF(D22&gt;0,D21,"")</f>
        <v/>
      </c>
      <c r="E40" s="124" t="str">
        <f>IF(E22&gt;0,E21,"")</f>
        <v/>
      </c>
      <c r="F40" s="125" t="str">
        <f>IF((D22+E22)&gt;0,F21,"")</f>
        <v/>
      </c>
      <c r="G40" s="126" t="str">
        <f t="shared" ref="G40:P40" si="5">IF(G22&gt;0,G21,"")</f>
        <v/>
      </c>
      <c r="H40" s="126" t="str">
        <f t="shared" si="5"/>
        <v/>
      </c>
      <c r="I40" s="130" t="str">
        <f t="shared" si="5"/>
        <v/>
      </c>
      <c r="J40" s="131" t="str">
        <f t="shared" si="5"/>
        <v/>
      </c>
      <c r="K40" s="131" t="str">
        <f t="shared" si="5"/>
        <v/>
      </c>
      <c r="L40" s="131" t="str">
        <f t="shared" si="5"/>
        <v/>
      </c>
      <c r="M40" s="131" t="str">
        <f t="shared" si="5"/>
        <v/>
      </c>
      <c r="N40" s="131" t="str">
        <f t="shared" si="5"/>
        <v/>
      </c>
      <c r="O40" s="131" t="str">
        <f t="shared" si="5"/>
        <v/>
      </c>
      <c r="P40" s="132" t="str">
        <f t="shared" si="5"/>
        <v/>
      </c>
      <c r="Q40" s="116"/>
    </row>
    <row r="41" spans="1:20" s="119" customFormat="1" ht="13.5" thickBot="1" x14ac:dyDescent="0.25">
      <c r="A41" s="112"/>
      <c r="B41" s="112"/>
      <c r="C41" s="104"/>
      <c r="D41" s="133" t="str">
        <f>IF(D25&gt;0,D24,"")</f>
        <v/>
      </c>
      <c r="E41" s="134" t="str">
        <f>IF(E25&gt;0,E24,"")</f>
        <v/>
      </c>
      <c r="F41" s="135" t="str">
        <f>IF((D25+E25)&gt;0,F24,"")</f>
        <v/>
      </c>
      <c r="G41" s="136" t="str">
        <f t="shared" ref="G41:P41" si="6">IF(G25&gt;0,G24,"")</f>
        <v/>
      </c>
      <c r="H41" s="137" t="str">
        <f t="shared" si="6"/>
        <v/>
      </c>
      <c r="I41" s="138" t="str">
        <f t="shared" si="6"/>
        <v/>
      </c>
      <c r="J41" s="139" t="str">
        <f t="shared" si="6"/>
        <v/>
      </c>
      <c r="K41" s="139" t="str">
        <f t="shared" si="6"/>
        <v/>
      </c>
      <c r="L41" s="139" t="str">
        <f t="shared" si="6"/>
        <v/>
      </c>
      <c r="M41" s="139" t="str">
        <f t="shared" si="6"/>
        <v/>
      </c>
      <c r="N41" s="139" t="str">
        <f t="shared" si="6"/>
        <v/>
      </c>
      <c r="O41" s="139" t="str">
        <f t="shared" si="6"/>
        <v/>
      </c>
      <c r="P41" s="140" t="str">
        <f t="shared" si="6"/>
        <v/>
      </c>
      <c r="Q41" s="116"/>
    </row>
    <row r="42" spans="1:20" s="119" customFormat="1" ht="13.5" thickTop="1" x14ac:dyDescent="0.2">
      <c r="A42" s="112"/>
      <c r="B42" s="112"/>
      <c r="C42" s="104"/>
      <c r="D42" s="104"/>
      <c r="E42" s="104"/>
      <c r="F42" s="104"/>
      <c r="G42" s="104"/>
      <c r="H42" s="104"/>
      <c r="I42" s="104"/>
      <c r="J42" s="104"/>
      <c r="K42" s="112"/>
      <c r="L42" s="112"/>
      <c r="M42" s="112"/>
      <c r="N42" s="112"/>
      <c r="O42" s="112"/>
      <c r="P42" s="112"/>
      <c r="Q42" s="113"/>
    </row>
    <row r="43" spans="1:20" s="119" customFormat="1" x14ac:dyDescent="0.2">
      <c r="A43" s="112"/>
      <c r="B43" s="112"/>
      <c r="C43" s="104"/>
      <c r="D43" s="104"/>
      <c r="E43" s="104"/>
      <c r="F43" s="104"/>
      <c r="G43" s="104"/>
      <c r="H43" s="104"/>
      <c r="I43" s="104"/>
      <c r="J43" s="104"/>
      <c r="K43" s="112"/>
      <c r="L43" s="112"/>
      <c r="M43" s="112"/>
      <c r="N43" s="112"/>
      <c r="O43" s="112"/>
      <c r="P43" s="112"/>
      <c r="Q43" s="113"/>
    </row>
    <row r="44" spans="1:20" x14ac:dyDescent="0.2">
      <c r="B44" s="87"/>
      <c r="C44" s="88"/>
      <c r="D44" s="88"/>
      <c r="E44" s="88"/>
      <c r="F44" s="88"/>
      <c r="G44" s="88"/>
      <c r="H44" s="88"/>
      <c r="I44" s="88"/>
      <c r="J44" s="88"/>
      <c r="K44" s="87"/>
      <c r="L44" s="87"/>
      <c r="M44" s="87"/>
      <c r="N44" s="87"/>
      <c r="O44" s="87"/>
      <c r="P44" s="87"/>
      <c r="Q44" s="87"/>
    </row>
    <row r="45" spans="1:20" x14ac:dyDescent="0.2">
      <c r="B45" s="87"/>
      <c r="C45" s="88"/>
      <c r="D45" s="88"/>
      <c r="E45" s="88"/>
      <c r="F45" s="88"/>
      <c r="G45" s="88"/>
      <c r="H45" s="88"/>
      <c r="I45" s="88"/>
      <c r="J45" s="88"/>
      <c r="K45" s="87"/>
      <c r="L45" s="87"/>
      <c r="M45" s="87"/>
      <c r="N45" s="87"/>
      <c r="O45" s="87"/>
      <c r="P45" s="87"/>
      <c r="Q45" s="87"/>
    </row>
    <row r="46" spans="1:20" x14ac:dyDescent="0.2"/>
    <row r="47" spans="1:20" x14ac:dyDescent="0.2"/>
    <row r="48" spans="1:2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</sheetData>
  <sheetProtection algorithmName="SHA-512" hashValue="rUXTJWNPlrhBne6+LkgG6ApLh+WwbNF1ONBz6G6IOQ8LCfLMsNR4fVK3OR8+ybadCBITnJxJbHPkDc+BpCYz/Q==" saltValue="+SftATpInNBI6P2QLFFPtw==" spinCount="100000" sheet="1" objects="1" scenarios="1"/>
  <mergeCells count="31">
    <mergeCell ref="B18:B19"/>
    <mergeCell ref="B21:B22"/>
    <mergeCell ref="B24:B25"/>
    <mergeCell ref="D35:E35"/>
    <mergeCell ref="I35:P35"/>
    <mergeCell ref="H31:K31"/>
    <mergeCell ref="B27:C27"/>
    <mergeCell ref="D27:E27"/>
    <mergeCell ref="B28:C28"/>
    <mergeCell ref="I28:P28"/>
    <mergeCell ref="I27:P27"/>
    <mergeCell ref="D28:E28"/>
    <mergeCell ref="B9:B10"/>
    <mergeCell ref="D6:E7"/>
    <mergeCell ref="F6:F7"/>
    <mergeCell ref="B12:B13"/>
    <mergeCell ref="B15:B16"/>
    <mergeCell ref="B1:P1"/>
    <mergeCell ref="G6:G7"/>
    <mergeCell ref="H6:H7"/>
    <mergeCell ref="B3:P3"/>
    <mergeCell ref="D5:F5"/>
    <mergeCell ref="I6:J7"/>
    <mergeCell ref="K6:L6"/>
    <mergeCell ref="M6:N7"/>
    <mergeCell ref="O6:P7"/>
    <mergeCell ref="K7:L7"/>
    <mergeCell ref="I5:P5"/>
    <mergeCell ref="G5:H5"/>
    <mergeCell ref="C5:C8"/>
    <mergeCell ref="B5:B8"/>
  </mergeCells>
  <conditionalFormatting sqref="H31:K32">
    <cfRule type="containsText" dxfId="13" priority="20" operator="containsText" text="glasfront">
      <formula>NOT(ISERROR(SEARCH("glasfront",H31)))</formula>
    </cfRule>
  </conditionalFormatting>
  <conditionalFormatting sqref="D27:E27">
    <cfRule type="containsText" dxfId="12" priority="3" operator="containsText" text="endnu ikke">
      <formula>NOT(ISERROR(SEARCH("endnu ikke",D27)))</formula>
    </cfRule>
    <cfRule type="containsText" dxfId="11" priority="9" operator="containsText" text="endnu ikke">
      <formula>NOT(ISERROR(SEARCH("endnu ikke",D27)))</formula>
    </cfRule>
    <cfRule type="containsText" dxfId="10" priority="19" operator="containsText" text="endnu ikke">
      <formula>NOT(ISERROR(SEARCH("endnu ikke",D27)))</formula>
    </cfRule>
  </conditionalFormatting>
  <conditionalFormatting sqref="D28:D29 F28:F29">
    <cfRule type="containsText" dxfId="9" priority="18" operator="containsText" text="mere end 1">
      <formula>NOT(ISERROR(SEARCH("mere end 1",D28)))</formula>
    </cfRule>
  </conditionalFormatting>
  <conditionalFormatting sqref="H27">
    <cfRule type="containsText" dxfId="8" priority="4" operator="containsText" text="Overvej om">
      <formula>NOT(ISERROR(SEARCH("Overvej om",H27)))</formula>
    </cfRule>
    <cfRule type="containsText" dxfId="7" priority="12" operator="containsText" text="Overvej">
      <formula>NOT(ISERROR(SEARCH("Overvej",H27)))</formula>
    </cfRule>
    <cfRule type="containsText" dxfId="6" priority="16" operator="containsText" text="Overvej">
      <formula>NOT(ISERROR(SEARCH("Overvej",H27)))</formula>
    </cfRule>
  </conditionalFormatting>
  <conditionalFormatting sqref="I27:P27">
    <cfRule type="containsText" dxfId="5" priority="11" operator="containsText" text="Vælg om">
      <formula>NOT(ISERROR(SEARCH("Vælg om",I27)))</formula>
    </cfRule>
    <cfRule type="containsText" dxfId="4" priority="15" operator="containsText" text="vælg om">
      <formula>NOT(ISERROR(SEARCH("vælg om",I27)))</formula>
    </cfRule>
  </conditionalFormatting>
  <conditionalFormatting sqref="D28:D29 F28:P29">
    <cfRule type="containsText" dxfId="3" priority="14" operator="containsText" text="mere end 1">
      <formula>NOT(ISERROR(SEARCH("mere end 1",D28)))</formula>
    </cfRule>
  </conditionalFormatting>
  <conditionalFormatting sqref="H27">
    <cfRule type="containsText" dxfId="2" priority="10" operator="containsText" text="Overvej">
      <formula>NOT(ISERROR(SEARCH("Overvej",H27)))</formula>
    </cfRule>
  </conditionalFormatting>
  <conditionalFormatting sqref="G27">
    <cfRule type="containsText" dxfId="1" priority="2" operator="containsText" text="Overvej om">
      <formula>NOT(ISERROR(SEARCH("Overvej om",G27)))</formula>
    </cfRule>
    <cfRule type="containsText" dxfId="0" priority="1" operator="containsText" text="Overvej om">
      <formula>NOT(ISERROR(SEARCH("Overvej om",G27)))</formula>
    </cfRule>
  </conditionalFormatting>
  <pageMargins left="0.78749999999999998" right="0.78749999999999998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3">
        <x14:dataValidation type="list" allowBlank="1" showInputMessage="1" showErrorMessage="1" xr:uid="{154C7570-FEA5-4AAD-9B9C-6A5324E2E49B}">
          <x14:formula1>
            <xm:f>Prisopslag!$E$34:$E$35</xm:f>
          </x14:formula1>
          <xm:sqref>E10</xm:sqref>
        </x14:dataValidation>
        <x14:dataValidation type="list" allowBlank="1" showInputMessage="1" showErrorMessage="1" xr:uid="{A82714FD-E6C1-4FEE-9E8B-19FC1FE5CAEE}">
          <x14:formula1>
            <xm:f>Prisopslag!$D$34:$D$35</xm:f>
          </x14:formula1>
          <xm:sqref>D10</xm:sqref>
        </x14:dataValidation>
        <x14:dataValidation type="list" allowBlank="1" showInputMessage="1" showErrorMessage="1" xr:uid="{5C74E2B2-4B34-41C9-B02C-B9B6EBF61E70}">
          <x14:formula1>
            <xm:f>Prisopslag!$G$34:$G$35</xm:f>
          </x14:formula1>
          <xm:sqref>G10</xm:sqref>
        </x14:dataValidation>
        <x14:dataValidation type="list" allowBlank="1" showInputMessage="1" showErrorMessage="1" xr:uid="{F9DB7013-9913-4AEA-BD86-B073AE8EB26D}">
          <x14:formula1>
            <xm:f>Prisopslag!$H$34:$H$35</xm:f>
          </x14:formula1>
          <xm:sqref>H10</xm:sqref>
        </x14:dataValidation>
        <x14:dataValidation type="list" allowBlank="1" showInputMessage="1" showErrorMessage="1" xr:uid="{71A2AA0B-C758-46CC-91AE-4EB481D16408}">
          <x14:formula1>
            <xm:f>Prisopslag!$I$34:$I$35</xm:f>
          </x14:formula1>
          <xm:sqref>I10</xm:sqref>
        </x14:dataValidation>
        <x14:dataValidation type="list" allowBlank="1" showInputMessage="1" showErrorMessage="1" xr:uid="{1B3BD098-613C-4339-8899-2175BF567020}">
          <x14:formula1>
            <xm:f>Prisopslag!$J$34:$J$35</xm:f>
          </x14:formula1>
          <xm:sqref>J10</xm:sqref>
        </x14:dataValidation>
        <x14:dataValidation type="list" allowBlank="1" showInputMessage="1" showErrorMessage="1" xr:uid="{81C9F053-44AF-4793-B913-6C6683F4B8AC}">
          <x14:formula1>
            <xm:f>Prisopslag!$K$34:$K$35</xm:f>
          </x14:formula1>
          <xm:sqref>K10</xm:sqref>
        </x14:dataValidation>
        <x14:dataValidation type="list" allowBlank="1" showInputMessage="1" showErrorMessage="1" xr:uid="{145E3259-02F0-412B-AFFF-67AA6F16759C}">
          <x14:formula1>
            <xm:f>Prisopslag!$L$34:$L$35</xm:f>
          </x14:formula1>
          <xm:sqref>L10</xm:sqref>
        </x14:dataValidation>
        <x14:dataValidation type="list" allowBlank="1" showInputMessage="1" showErrorMessage="1" xr:uid="{ECD19BDB-9E82-4903-AD33-8AF00C0D8060}">
          <x14:formula1>
            <xm:f>Prisopslag!$M$34:$M$35</xm:f>
          </x14:formula1>
          <xm:sqref>M10</xm:sqref>
        </x14:dataValidation>
        <x14:dataValidation type="list" allowBlank="1" showInputMessage="1" showErrorMessage="1" xr:uid="{73BD4F62-7B39-40E1-8C3E-D37A5C0FC02B}">
          <x14:formula1>
            <xm:f>Prisopslag!$N$34:$N$35</xm:f>
          </x14:formula1>
          <xm:sqref>N10</xm:sqref>
        </x14:dataValidation>
        <x14:dataValidation type="list" allowBlank="1" showInputMessage="1" showErrorMessage="1" xr:uid="{40D86240-73A9-41DA-98E2-7DC28887F75C}">
          <x14:formula1>
            <xm:f>Prisopslag!$O$34:$O$35</xm:f>
          </x14:formula1>
          <xm:sqref>O10</xm:sqref>
        </x14:dataValidation>
        <x14:dataValidation type="list" allowBlank="1" showInputMessage="1" showErrorMessage="1" xr:uid="{3117A611-1101-43F0-8BCC-9B9396BC3EBD}">
          <x14:formula1>
            <xm:f>Prisopslag!$P$34:$P$35</xm:f>
          </x14:formula1>
          <xm:sqref>P10</xm:sqref>
        </x14:dataValidation>
        <x14:dataValidation type="list" allowBlank="1" showInputMessage="1" showErrorMessage="1" xr:uid="{D9A950B1-FACA-462E-AF5C-27D651B19D2C}">
          <x14:formula1>
            <xm:f>Prisopslag!$D$37:$D$38</xm:f>
          </x14:formula1>
          <xm:sqref>D13</xm:sqref>
        </x14:dataValidation>
        <x14:dataValidation type="list" allowBlank="1" showInputMessage="1" showErrorMessage="1" xr:uid="{95092130-933E-4EB5-B9F1-B47893C2408E}">
          <x14:formula1>
            <xm:f>Prisopslag!$E$37:$E$38</xm:f>
          </x14:formula1>
          <xm:sqref>E13</xm:sqref>
        </x14:dataValidation>
        <x14:dataValidation type="list" allowBlank="1" showInputMessage="1" showErrorMessage="1" xr:uid="{9BB84A20-D6A8-4737-A702-81E3C9802343}">
          <x14:formula1>
            <xm:f>Prisopslag!$G$37:$G$38</xm:f>
          </x14:formula1>
          <xm:sqref>G13</xm:sqref>
        </x14:dataValidation>
        <x14:dataValidation type="list" allowBlank="1" showInputMessage="1" showErrorMessage="1" xr:uid="{20733F0A-AE1D-46B5-ACD4-F91FDB7412B2}">
          <x14:formula1>
            <xm:f>Prisopslag!$H$37:$H$38</xm:f>
          </x14:formula1>
          <xm:sqref>H13</xm:sqref>
        </x14:dataValidation>
        <x14:dataValidation type="list" allowBlank="1" showInputMessage="1" showErrorMessage="1" xr:uid="{6105C015-D93D-4296-B937-76966C956BBB}">
          <x14:formula1>
            <xm:f>Prisopslag!$I$37:$I$38</xm:f>
          </x14:formula1>
          <xm:sqref>I13</xm:sqref>
        </x14:dataValidation>
        <x14:dataValidation type="list" allowBlank="1" showInputMessage="1" showErrorMessage="1" xr:uid="{CE6D1807-7848-4130-83EF-595A96685DC8}">
          <x14:formula1>
            <xm:f>Prisopslag!$J$37:$J$38</xm:f>
          </x14:formula1>
          <xm:sqref>J13</xm:sqref>
        </x14:dataValidation>
        <x14:dataValidation type="list" allowBlank="1" showInputMessage="1" showErrorMessage="1" xr:uid="{A036FF55-A78E-4F79-8B22-12FDD712833D}">
          <x14:formula1>
            <xm:f>Prisopslag!$K$37:$K$38</xm:f>
          </x14:formula1>
          <xm:sqref>K13</xm:sqref>
        </x14:dataValidation>
        <x14:dataValidation type="list" allowBlank="1" showInputMessage="1" showErrorMessage="1" xr:uid="{F146E679-C830-41BD-8979-A40C87810FB8}">
          <x14:formula1>
            <xm:f>Prisopslag!$L$37:$L$38</xm:f>
          </x14:formula1>
          <xm:sqref>L13</xm:sqref>
        </x14:dataValidation>
        <x14:dataValidation type="list" allowBlank="1" showInputMessage="1" showErrorMessage="1" xr:uid="{E96C89ED-F19E-4C23-96F1-82BB6D24DDBB}">
          <x14:formula1>
            <xm:f>Prisopslag!$M$37:$M$38</xm:f>
          </x14:formula1>
          <xm:sqref>M13</xm:sqref>
        </x14:dataValidation>
        <x14:dataValidation type="list" allowBlank="1" showInputMessage="1" showErrorMessage="1" xr:uid="{D7766835-CEEE-46DB-BBA6-03CACD354FEC}">
          <x14:formula1>
            <xm:f>Prisopslag!$N$37:$N$38</xm:f>
          </x14:formula1>
          <xm:sqref>N13</xm:sqref>
        </x14:dataValidation>
        <x14:dataValidation type="list" allowBlank="1" showInputMessage="1" showErrorMessage="1" xr:uid="{02D2D520-BE77-4633-B323-4AF583B39C74}">
          <x14:formula1>
            <xm:f>Prisopslag!$O$37:$O$38</xm:f>
          </x14:formula1>
          <xm:sqref>O13</xm:sqref>
        </x14:dataValidation>
        <x14:dataValidation type="list" allowBlank="1" showInputMessage="1" showErrorMessage="1" xr:uid="{0962B8DF-01B9-42D2-B787-8367DFA98ED9}">
          <x14:formula1>
            <xm:f>Prisopslag!$P$37:$P$38</xm:f>
          </x14:formula1>
          <xm:sqref>P13</xm:sqref>
        </x14:dataValidation>
        <x14:dataValidation type="list" allowBlank="1" showInputMessage="1" showErrorMessage="1" xr:uid="{C2BA4F91-00A8-4B3C-B283-98823618387F}">
          <x14:formula1>
            <xm:f>Prisopslag!$D$57:$G$57</xm:f>
          </x14:formula1>
          <xm:sqref>G31:G32</xm:sqref>
        </x14:dataValidation>
        <x14:dataValidation type="list" allowBlank="1" showInputMessage="1" showErrorMessage="1" xr:uid="{5AEEDBBD-CA6E-42CF-A827-1C846A791A23}">
          <x14:formula1>
            <xm:f>Prisopslag!$D$40:$D$41</xm:f>
          </x14:formula1>
          <xm:sqref>D16</xm:sqref>
        </x14:dataValidation>
        <x14:dataValidation type="list" allowBlank="1" showInputMessage="1" showErrorMessage="1" xr:uid="{278EE6BA-DF8F-42AF-B3A0-BF67B5D260BB}">
          <x14:formula1>
            <xm:f>Prisopslag!$E$40:$E$41</xm:f>
          </x14:formula1>
          <xm:sqref>E16</xm:sqref>
        </x14:dataValidation>
        <x14:dataValidation type="list" allowBlank="1" showInputMessage="1" showErrorMessage="1" xr:uid="{425C03B0-0229-40DF-8F0F-30DA6E71E21E}">
          <x14:formula1>
            <xm:f>Prisopslag!$G$40:$G$41</xm:f>
          </x14:formula1>
          <xm:sqref>G16</xm:sqref>
        </x14:dataValidation>
        <x14:dataValidation type="list" allowBlank="1" showInputMessage="1" showErrorMessage="1" xr:uid="{132571A6-1733-4A07-A71C-DD117EDC9ABF}">
          <x14:formula1>
            <xm:f>Prisopslag!$H$40:$H$41</xm:f>
          </x14:formula1>
          <xm:sqref>H16</xm:sqref>
        </x14:dataValidation>
        <x14:dataValidation type="list" allowBlank="1" showInputMessage="1" showErrorMessage="1" xr:uid="{868E786E-8A19-43CD-BD3B-A31CB170782B}">
          <x14:formula1>
            <xm:f>Prisopslag!$I$40:$I$41</xm:f>
          </x14:formula1>
          <xm:sqref>I16</xm:sqref>
        </x14:dataValidation>
        <x14:dataValidation type="list" allowBlank="1" showInputMessage="1" showErrorMessage="1" xr:uid="{2A80236E-5175-4D6D-9B08-EF89A93D0E0B}">
          <x14:formula1>
            <xm:f>Prisopslag!$J$40:$J$41</xm:f>
          </x14:formula1>
          <xm:sqref>J16</xm:sqref>
        </x14:dataValidation>
        <x14:dataValidation type="list" allowBlank="1" showInputMessage="1" showErrorMessage="1" xr:uid="{57E3D4A6-7EAA-4DCA-8E8B-460D4CD75B75}">
          <x14:formula1>
            <xm:f>Prisopslag!$K$40:$K$41</xm:f>
          </x14:formula1>
          <xm:sqref>K16</xm:sqref>
        </x14:dataValidation>
        <x14:dataValidation type="list" allowBlank="1" showInputMessage="1" showErrorMessage="1" xr:uid="{7169C896-C7A2-4E0F-9D3B-A1527AFDBAF3}">
          <x14:formula1>
            <xm:f>Prisopslag!$L$40:$L$41</xm:f>
          </x14:formula1>
          <xm:sqref>L16</xm:sqref>
        </x14:dataValidation>
        <x14:dataValidation type="list" allowBlank="1" showInputMessage="1" showErrorMessage="1" xr:uid="{21E847D4-4494-4AEE-A2AC-AD02B133BF63}">
          <x14:formula1>
            <xm:f>Prisopslag!$M$40:$M$41</xm:f>
          </x14:formula1>
          <xm:sqref>M16</xm:sqref>
        </x14:dataValidation>
        <x14:dataValidation type="list" allowBlank="1" showInputMessage="1" showErrorMessage="1" xr:uid="{43D04E86-7A78-4AE6-BF8A-0BC760B68BF7}">
          <x14:formula1>
            <xm:f>Prisopslag!$N$40:$N$41</xm:f>
          </x14:formula1>
          <xm:sqref>N16</xm:sqref>
        </x14:dataValidation>
        <x14:dataValidation type="list" allowBlank="1" showInputMessage="1" showErrorMessage="1" xr:uid="{A4152062-CC04-4013-999B-DDF0024B5F4C}">
          <x14:formula1>
            <xm:f>Prisopslag!$O$40:$O$41</xm:f>
          </x14:formula1>
          <xm:sqref>O16</xm:sqref>
        </x14:dataValidation>
        <x14:dataValidation type="list" allowBlank="1" showInputMessage="1" showErrorMessage="1" xr:uid="{DB802149-5577-41C1-9B73-A675D67411AF}">
          <x14:formula1>
            <xm:f>Prisopslag!$P$40:$P$41</xm:f>
          </x14:formula1>
          <xm:sqref>P16</xm:sqref>
        </x14:dataValidation>
        <x14:dataValidation type="list" allowBlank="1" showInputMessage="1" showErrorMessage="1" xr:uid="{969B3686-E16B-49C4-8577-3D32A7261D75}">
          <x14:formula1>
            <xm:f>Prisopslag!$D$43:$D$44</xm:f>
          </x14:formula1>
          <xm:sqref>D19</xm:sqref>
        </x14:dataValidation>
        <x14:dataValidation type="list" allowBlank="1" showInputMessage="1" showErrorMessage="1" xr:uid="{0744859A-D08A-4FA2-9383-288A2DE0A974}">
          <x14:formula1>
            <xm:f>Prisopslag!$E$43:$E$44</xm:f>
          </x14:formula1>
          <xm:sqref>E19</xm:sqref>
        </x14:dataValidation>
        <x14:dataValidation type="list" allowBlank="1" showInputMessage="1" showErrorMessage="1" xr:uid="{DACC988F-50A0-44A0-9738-C2450BE97A50}">
          <x14:formula1>
            <xm:f>Prisopslag!$G$43:$G$44</xm:f>
          </x14:formula1>
          <xm:sqref>G19</xm:sqref>
        </x14:dataValidation>
        <x14:dataValidation type="list" allowBlank="1" showInputMessage="1" showErrorMessage="1" xr:uid="{4F6575E5-0E72-409F-B08B-7DE21E619D7E}">
          <x14:formula1>
            <xm:f>Prisopslag!$H$43:$H$44</xm:f>
          </x14:formula1>
          <xm:sqref>H19</xm:sqref>
        </x14:dataValidation>
        <x14:dataValidation type="list" allowBlank="1" showInputMessage="1" showErrorMessage="1" xr:uid="{FAF75F6B-D3D3-408B-AD0D-175F8B33E954}">
          <x14:formula1>
            <xm:f>Prisopslag!$I$43:$I$44</xm:f>
          </x14:formula1>
          <xm:sqref>I19</xm:sqref>
        </x14:dataValidation>
        <x14:dataValidation type="list" allowBlank="1" showInputMessage="1" showErrorMessage="1" xr:uid="{2FD83970-4608-489D-B57C-FA01B1F4AD50}">
          <x14:formula1>
            <xm:f>Prisopslag!$J$43:$J$44</xm:f>
          </x14:formula1>
          <xm:sqref>J19</xm:sqref>
        </x14:dataValidation>
        <x14:dataValidation type="list" allowBlank="1" showInputMessage="1" showErrorMessage="1" xr:uid="{5D08C6CA-512C-4EFB-96EA-804CEC659BC1}">
          <x14:formula1>
            <xm:f>Prisopslag!$K$43:$K$44</xm:f>
          </x14:formula1>
          <xm:sqref>K19</xm:sqref>
        </x14:dataValidation>
        <x14:dataValidation type="list" allowBlank="1" showInputMessage="1" showErrorMessage="1" xr:uid="{700E8AA7-4CC5-4A60-9C0C-64B47D58B294}">
          <x14:formula1>
            <xm:f>Prisopslag!$L$43:$L$44</xm:f>
          </x14:formula1>
          <xm:sqref>L19</xm:sqref>
        </x14:dataValidation>
        <x14:dataValidation type="list" allowBlank="1" showInputMessage="1" showErrorMessage="1" xr:uid="{A4420EAB-25C8-4586-9869-0712AEEE8B82}">
          <x14:formula1>
            <xm:f>Prisopslag!$M$43:$M$44</xm:f>
          </x14:formula1>
          <xm:sqref>M19</xm:sqref>
        </x14:dataValidation>
        <x14:dataValidation type="list" allowBlank="1" showInputMessage="1" showErrorMessage="1" xr:uid="{AF19C3CD-B0FA-42B9-AA59-FA652C329642}">
          <x14:formula1>
            <xm:f>Prisopslag!$N$43:$N$44</xm:f>
          </x14:formula1>
          <xm:sqref>N19</xm:sqref>
        </x14:dataValidation>
        <x14:dataValidation type="list" allowBlank="1" showInputMessage="1" showErrorMessage="1" xr:uid="{540BA396-953D-4D07-A278-DDEA908EC58F}">
          <x14:formula1>
            <xm:f>Prisopslag!$O$43:$O$44</xm:f>
          </x14:formula1>
          <xm:sqref>O19</xm:sqref>
        </x14:dataValidation>
        <x14:dataValidation type="list" allowBlank="1" showInputMessage="1" showErrorMessage="1" xr:uid="{10916121-05B9-4B1E-9417-86A2B56EDD3D}">
          <x14:formula1>
            <xm:f>Prisopslag!$P$43:$P$44</xm:f>
          </x14:formula1>
          <xm:sqref>P19</xm:sqref>
        </x14:dataValidation>
        <x14:dataValidation type="list" allowBlank="1" showInputMessage="1" showErrorMessage="1" xr:uid="{3B2F1B5D-D18D-416E-9A1E-8EDC5F09A019}">
          <x14:formula1>
            <xm:f>Prisopslag!$D$46:$D$47</xm:f>
          </x14:formula1>
          <xm:sqref>D22</xm:sqref>
        </x14:dataValidation>
        <x14:dataValidation type="list" allowBlank="1" showInputMessage="1" showErrorMessage="1" xr:uid="{EF9E79B5-5EF9-4789-BCBC-89BF94116FB5}">
          <x14:formula1>
            <xm:f>Prisopslag!$E$46:$E$47</xm:f>
          </x14:formula1>
          <xm:sqref>E22</xm:sqref>
        </x14:dataValidation>
        <x14:dataValidation type="list" allowBlank="1" showInputMessage="1" showErrorMessage="1" xr:uid="{E49FE22F-1276-4452-9CF0-556995A27CCF}">
          <x14:formula1>
            <xm:f>Prisopslag!$G$46:$G$47</xm:f>
          </x14:formula1>
          <xm:sqref>G22</xm:sqref>
        </x14:dataValidation>
        <x14:dataValidation type="list" allowBlank="1" showInputMessage="1" showErrorMessage="1" xr:uid="{C48E4DFE-21EC-47D4-AAC1-0097E6A723AE}">
          <x14:formula1>
            <xm:f>Prisopslag!$H$46:$H$47</xm:f>
          </x14:formula1>
          <xm:sqref>H22</xm:sqref>
        </x14:dataValidation>
        <x14:dataValidation type="list" allowBlank="1" showInputMessage="1" showErrorMessage="1" xr:uid="{B0A16FE4-9625-4BAC-8E05-9AB6E41C9622}">
          <x14:formula1>
            <xm:f>Prisopslag!$I$46:$I$47</xm:f>
          </x14:formula1>
          <xm:sqref>I22</xm:sqref>
        </x14:dataValidation>
        <x14:dataValidation type="list" allowBlank="1" showInputMessage="1" showErrorMessage="1" xr:uid="{AD94DD49-D223-4ADA-9C85-D044F78B4E19}">
          <x14:formula1>
            <xm:f>Prisopslag!$J$46:$J$47</xm:f>
          </x14:formula1>
          <xm:sqref>J22</xm:sqref>
        </x14:dataValidation>
        <x14:dataValidation type="list" allowBlank="1" showInputMessage="1" showErrorMessage="1" xr:uid="{18A99043-2420-4C73-A6A1-9A48F602D1EB}">
          <x14:formula1>
            <xm:f>Prisopslag!$K$46:$K$47</xm:f>
          </x14:formula1>
          <xm:sqref>K22</xm:sqref>
        </x14:dataValidation>
        <x14:dataValidation type="list" allowBlank="1" showInputMessage="1" showErrorMessage="1" xr:uid="{F1CE8314-59C7-4764-AB13-3F1F6A0596B8}">
          <x14:formula1>
            <xm:f>Prisopslag!$L$46:$L$47</xm:f>
          </x14:formula1>
          <xm:sqref>L22</xm:sqref>
        </x14:dataValidation>
        <x14:dataValidation type="list" allowBlank="1" showInputMessage="1" showErrorMessage="1" xr:uid="{DCB73F3F-8B72-46F1-AA5B-CD5BCAF626A2}">
          <x14:formula1>
            <xm:f>Prisopslag!$M$46:$M$47</xm:f>
          </x14:formula1>
          <xm:sqref>M22</xm:sqref>
        </x14:dataValidation>
        <x14:dataValidation type="list" allowBlank="1" showInputMessage="1" showErrorMessage="1" xr:uid="{669CF7C9-DD76-432C-8CEC-47FF28C808BD}">
          <x14:formula1>
            <xm:f>Prisopslag!$N$46:$N$47</xm:f>
          </x14:formula1>
          <xm:sqref>N22</xm:sqref>
        </x14:dataValidation>
        <x14:dataValidation type="list" allowBlank="1" showInputMessage="1" showErrorMessage="1" xr:uid="{7136E719-3F2A-47D5-A254-D4C23142BCB1}">
          <x14:formula1>
            <xm:f>Prisopslag!$O$46:$O$47</xm:f>
          </x14:formula1>
          <xm:sqref>O22</xm:sqref>
        </x14:dataValidation>
        <x14:dataValidation type="list" allowBlank="1" showInputMessage="1" showErrorMessage="1" xr:uid="{258B17C9-FABA-4F49-891E-DFB1BAB04BE4}">
          <x14:formula1>
            <xm:f>Prisopslag!$P$46:$P$47</xm:f>
          </x14:formula1>
          <xm:sqref>P22</xm:sqref>
        </x14:dataValidation>
        <x14:dataValidation type="list" allowBlank="1" showInputMessage="1" showErrorMessage="1" xr:uid="{E0122182-9E29-4AA1-A76F-980E423C144B}">
          <x14:formula1>
            <xm:f>Prisopslag!$D$49:$D$50</xm:f>
          </x14:formula1>
          <xm:sqref>D25</xm:sqref>
        </x14:dataValidation>
        <x14:dataValidation type="list" allowBlank="1" showInputMessage="1" showErrorMessage="1" xr:uid="{45D13A30-9A03-4DCD-9DF8-0672003E4B6A}">
          <x14:formula1>
            <xm:f>Prisopslag!$E$49:$E$50</xm:f>
          </x14:formula1>
          <xm:sqref>E25</xm:sqref>
        </x14:dataValidation>
        <x14:dataValidation type="list" allowBlank="1" showInputMessage="1" showErrorMessage="1" xr:uid="{5D58809D-F8B0-41F8-B40C-97631C0B169F}">
          <x14:formula1>
            <xm:f>Prisopslag!$G$49:$G$50</xm:f>
          </x14:formula1>
          <xm:sqref>G25</xm:sqref>
        </x14:dataValidation>
        <x14:dataValidation type="list" allowBlank="1" showInputMessage="1" showErrorMessage="1" xr:uid="{AD7B616D-4F8D-4B9B-8792-E714506852E9}">
          <x14:formula1>
            <xm:f>Prisopslag!$H$49:$H$50</xm:f>
          </x14:formula1>
          <xm:sqref>H25</xm:sqref>
        </x14:dataValidation>
        <x14:dataValidation type="list" allowBlank="1" showInputMessage="1" showErrorMessage="1" xr:uid="{FAE180D0-55E1-4EB2-B6A0-B503EE28B80C}">
          <x14:formula1>
            <xm:f>Prisopslag!$I$49:$I$50</xm:f>
          </x14:formula1>
          <xm:sqref>I25</xm:sqref>
        </x14:dataValidation>
        <x14:dataValidation type="list" allowBlank="1" showInputMessage="1" showErrorMessage="1" xr:uid="{B5275759-A457-4F60-A98A-A16B146C30B1}">
          <x14:formula1>
            <xm:f>Prisopslag!$J$49:$J$50</xm:f>
          </x14:formula1>
          <xm:sqref>J25</xm:sqref>
        </x14:dataValidation>
        <x14:dataValidation type="list" allowBlank="1" showInputMessage="1" showErrorMessage="1" xr:uid="{2D9F9F7A-1A91-45FA-8D98-05CF49D28B68}">
          <x14:formula1>
            <xm:f>Prisopslag!$K$49:$K$50</xm:f>
          </x14:formula1>
          <xm:sqref>K25</xm:sqref>
        </x14:dataValidation>
        <x14:dataValidation type="list" allowBlank="1" showInputMessage="1" showErrorMessage="1" xr:uid="{5E824FAE-B9CC-46BA-B333-5E4265F5CA37}">
          <x14:formula1>
            <xm:f>Prisopslag!$L$49:$L$50</xm:f>
          </x14:formula1>
          <xm:sqref>L25</xm:sqref>
        </x14:dataValidation>
        <x14:dataValidation type="list" allowBlank="1" showInputMessage="1" showErrorMessage="1" xr:uid="{D06710CE-90E2-472F-B1BD-9C1C0B2ABFC5}">
          <x14:formula1>
            <xm:f>Prisopslag!$M$49:$M$50</xm:f>
          </x14:formula1>
          <xm:sqref>M25</xm:sqref>
        </x14:dataValidation>
        <x14:dataValidation type="list" allowBlank="1" showInputMessage="1" showErrorMessage="1" xr:uid="{EC200343-B9EE-47E4-B2AE-FE6DFEBAF08E}">
          <x14:formula1>
            <xm:f>Prisopslag!$N$49:$N$50</xm:f>
          </x14:formula1>
          <xm:sqref>N25</xm:sqref>
        </x14:dataValidation>
        <x14:dataValidation type="list" allowBlank="1" showInputMessage="1" showErrorMessage="1" xr:uid="{FA87722A-8EEC-4195-8B16-4944E326114F}">
          <x14:formula1>
            <xm:f>Prisopslag!$O$49:$O$50</xm:f>
          </x14:formula1>
          <xm:sqref>O25</xm:sqref>
        </x14:dataValidation>
        <x14:dataValidation type="list" allowBlank="1" showInputMessage="1" showErrorMessage="1" xr:uid="{A4DB3E3A-507C-4D7F-ADB5-58E5A702D51C}">
          <x14:formula1>
            <xm:f>Prisopslag!$P$49:$P$50</xm:f>
          </x14:formula1>
          <xm:sqref>P25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zoomScale="115" zoomScaleNormal="115" workbookViewId="0">
      <selection activeCell="P50" sqref="P50"/>
    </sheetView>
  </sheetViews>
  <sheetFormatPr defaultColWidth="10.28515625" defaultRowHeight="12.75" x14ac:dyDescent="0.2"/>
  <cols>
    <col min="1" max="1" width="0.28515625" style="16" customWidth="1"/>
    <col min="2" max="2" width="12.28515625" style="1" customWidth="1"/>
    <col min="3" max="3" width="10.5703125" style="2" customWidth="1"/>
    <col min="4" max="4" width="17.140625" style="2" customWidth="1"/>
    <col min="5" max="5" width="20.42578125" style="2" customWidth="1"/>
    <col min="6" max="6" width="17" style="2" customWidth="1"/>
    <col min="7" max="7" width="12" style="2" customWidth="1"/>
    <col min="8" max="8" width="17.7109375" style="2" customWidth="1"/>
    <col min="9" max="9" width="11.28515625" style="2" customWidth="1"/>
    <col min="10" max="10" width="14.28515625" style="2" customWidth="1"/>
    <col min="11" max="11" width="15.85546875" style="1" customWidth="1"/>
    <col min="12" max="12" width="13.140625" style="1" customWidth="1"/>
    <col min="13" max="16384" width="10.28515625" style="1"/>
  </cols>
  <sheetData>
    <row r="1" spans="1:16" ht="23.25" x14ac:dyDescent="0.2">
      <c r="A1" s="16">
        <v>10</v>
      </c>
      <c r="B1" s="288" t="s">
        <v>162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x14ac:dyDescent="0.2">
      <c r="B2" s="3"/>
      <c r="C2" s="3"/>
      <c r="D2" s="3"/>
      <c r="E2" s="3"/>
      <c r="F2" s="3"/>
      <c r="G2" s="4"/>
      <c r="H2" s="5"/>
      <c r="I2" s="5"/>
      <c r="J2" s="5"/>
      <c r="K2" s="5"/>
      <c r="L2" s="5"/>
    </row>
    <row r="3" spans="1:16" ht="20.25" x14ac:dyDescent="0.2">
      <c r="B3" s="289" t="s">
        <v>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5" spans="1:16" ht="14.65" customHeight="1" x14ac:dyDescent="0.2">
      <c r="C5" s="24"/>
      <c r="D5" s="276" t="s">
        <v>119</v>
      </c>
      <c r="E5" s="277"/>
      <c r="F5" s="28" t="s">
        <v>120</v>
      </c>
      <c r="G5" s="29" t="s">
        <v>124</v>
      </c>
      <c r="H5" s="278" t="s">
        <v>123</v>
      </c>
      <c r="I5" s="279"/>
      <c r="J5" s="279"/>
      <c r="K5" s="279"/>
      <c r="L5" s="279"/>
      <c r="M5" s="279"/>
      <c r="N5" s="279"/>
      <c r="O5" s="280"/>
    </row>
    <row r="6" spans="1:16" ht="14.65" customHeight="1" x14ac:dyDescent="0.2">
      <c r="B6" s="281" t="s">
        <v>130</v>
      </c>
      <c r="C6" s="281" t="s">
        <v>116</v>
      </c>
      <c r="D6" s="291" t="s">
        <v>137</v>
      </c>
      <c r="E6" s="292"/>
      <c r="F6" s="284" t="s">
        <v>144</v>
      </c>
      <c r="G6" s="281" t="s">
        <v>121</v>
      </c>
      <c r="H6" s="299" t="s">
        <v>122</v>
      </c>
      <c r="I6" s="300"/>
      <c r="J6" s="286" t="s">
        <v>125</v>
      </c>
      <c r="K6" s="287"/>
      <c r="L6" s="299" t="s">
        <v>135</v>
      </c>
      <c r="M6" s="300"/>
      <c r="N6" s="295" t="s">
        <v>136</v>
      </c>
      <c r="O6" s="296"/>
    </row>
    <row r="7" spans="1:16" ht="35.25" customHeight="1" x14ac:dyDescent="0.2">
      <c r="B7" s="283"/>
      <c r="C7" s="283"/>
      <c r="D7" s="293"/>
      <c r="E7" s="294"/>
      <c r="F7" s="285"/>
      <c r="G7" s="282"/>
      <c r="H7" s="301"/>
      <c r="I7" s="302"/>
      <c r="J7" s="304" t="s">
        <v>140</v>
      </c>
      <c r="K7" s="305"/>
      <c r="L7" s="301"/>
      <c r="M7" s="302"/>
      <c r="N7" s="297"/>
      <c r="O7" s="298"/>
    </row>
    <row r="8" spans="1:16" ht="25.35" customHeight="1" x14ac:dyDescent="0.2">
      <c r="B8" s="282"/>
      <c r="C8" s="282"/>
      <c r="D8" s="30" t="s">
        <v>141</v>
      </c>
      <c r="E8" s="35" t="s">
        <v>142</v>
      </c>
      <c r="F8" s="28" t="s">
        <v>139</v>
      </c>
      <c r="G8" s="25" t="s">
        <v>138</v>
      </c>
      <c r="H8" s="14" t="s">
        <v>126</v>
      </c>
      <c r="I8" s="15" t="s">
        <v>127</v>
      </c>
      <c r="J8" s="14" t="s">
        <v>126</v>
      </c>
      <c r="K8" s="15" t="s">
        <v>127</v>
      </c>
      <c r="L8" s="14" t="s">
        <v>126</v>
      </c>
      <c r="M8" s="15" t="s">
        <v>127</v>
      </c>
      <c r="N8" s="14" t="s">
        <v>126</v>
      </c>
      <c r="O8" s="15" t="s">
        <v>127</v>
      </c>
    </row>
    <row r="9" spans="1:16" ht="19.899999999999999" customHeight="1" x14ac:dyDescent="0.2">
      <c r="B9" s="281" t="s">
        <v>128</v>
      </c>
      <c r="C9" s="29" t="s">
        <v>118</v>
      </c>
      <c r="D9" s="38" t="s">
        <v>10</v>
      </c>
      <c r="E9" s="38" t="s">
        <v>9</v>
      </c>
      <c r="F9" s="38" t="s">
        <v>11</v>
      </c>
      <c r="G9" s="39" t="s">
        <v>18</v>
      </c>
      <c r="H9" s="37" t="s">
        <v>23</v>
      </c>
      <c r="I9" s="37" t="s">
        <v>26</v>
      </c>
      <c r="J9" s="39" t="s">
        <v>95</v>
      </c>
      <c r="K9" s="39" t="s">
        <v>104</v>
      </c>
      <c r="L9" s="39" t="s">
        <v>98</v>
      </c>
      <c r="M9" s="39" t="s">
        <v>107</v>
      </c>
      <c r="N9" s="39" t="s">
        <v>101</v>
      </c>
      <c r="O9" s="39" t="s">
        <v>110</v>
      </c>
    </row>
    <row r="10" spans="1:16" ht="19.899999999999999" customHeight="1" x14ac:dyDescent="0.2">
      <c r="B10" s="282"/>
      <c r="C10" s="29" t="s">
        <v>117</v>
      </c>
      <c r="D10" s="12">
        <v>37029</v>
      </c>
      <c r="E10" s="12">
        <v>38880</v>
      </c>
      <c r="F10" s="12">
        <v>18995</v>
      </c>
      <c r="G10" s="18">
        <v>1200</v>
      </c>
      <c r="H10" s="18">
        <v>720</v>
      </c>
      <c r="I10" s="18">
        <v>1430</v>
      </c>
      <c r="J10" s="18">
        <v>5430</v>
      </c>
      <c r="K10" s="18">
        <v>9100</v>
      </c>
      <c r="L10" s="18">
        <v>4650</v>
      </c>
      <c r="M10" s="18">
        <v>8965</v>
      </c>
      <c r="N10" s="18">
        <v>5140</v>
      </c>
      <c r="O10" s="18">
        <v>9380</v>
      </c>
      <c r="P10" s="23"/>
    </row>
    <row r="11" spans="1:16" ht="5.65" customHeight="1" x14ac:dyDescent="0.2">
      <c r="B11" s="6"/>
      <c r="C11" s="6"/>
      <c r="D11" s="13"/>
      <c r="E11" s="13"/>
      <c r="F11" s="13"/>
      <c r="G11" s="13"/>
      <c r="H11" s="13"/>
      <c r="I11" s="13"/>
      <c r="J11" s="13"/>
      <c r="K11" s="22"/>
      <c r="L11" s="13"/>
      <c r="M11" s="22"/>
      <c r="N11" s="13"/>
      <c r="O11" s="22"/>
    </row>
    <row r="12" spans="1:16" ht="19.899999999999999" customHeight="1" x14ac:dyDescent="0.2">
      <c r="B12" s="281" t="s">
        <v>129</v>
      </c>
      <c r="C12" s="29" t="s">
        <v>118</v>
      </c>
      <c r="D12" s="12" t="s">
        <v>12</v>
      </c>
      <c r="E12" s="12" t="s">
        <v>13</v>
      </c>
      <c r="F12" s="12" t="s">
        <v>46</v>
      </c>
      <c r="G12" s="18" t="s">
        <v>18</v>
      </c>
      <c r="H12" s="19" t="s">
        <v>23</v>
      </c>
      <c r="I12" s="19" t="s">
        <v>26</v>
      </c>
      <c r="J12" s="18" t="s">
        <v>95</v>
      </c>
      <c r="K12" s="18" t="s">
        <v>105</v>
      </c>
      <c r="L12" s="18" t="s">
        <v>98</v>
      </c>
      <c r="M12" s="18" t="s">
        <v>108</v>
      </c>
      <c r="N12" s="18" t="s">
        <v>101</v>
      </c>
      <c r="O12" s="18" t="s">
        <v>111</v>
      </c>
    </row>
    <row r="13" spans="1:16" ht="19.899999999999999" customHeight="1" x14ac:dyDescent="0.2">
      <c r="B13" s="282"/>
      <c r="C13" s="29" t="s">
        <v>117</v>
      </c>
      <c r="D13" s="12">
        <v>37029</v>
      </c>
      <c r="E13" s="12">
        <v>38880</v>
      </c>
      <c r="F13" s="12">
        <v>18995</v>
      </c>
      <c r="G13" s="18">
        <v>1200</v>
      </c>
      <c r="H13" s="18">
        <v>720</v>
      </c>
      <c r="I13" s="18">
        <v>1430</v>
      </c>
      <c r="J13" s="18">
        <v>5430</v>
      </c>
      <c r="K13" s="18">
        <v>9100</v>
      </c>
      <c r="L13" s="18">
        <v>4650</v>
      </c>
      <c r="M13" s="18">
        <v>8965</v>
      </c>
      <c r="N13" s="18">
        <v>5140</v>
      </c>
      <c r="O13" s="18">
        <v>9380</v>
      </c>
      <c r="P13" s="23"/>
    </row>
    <row r="14" spans="1:16" ht="5.65" customHeight="1" x14ac:dyDescent="0.2">
      <c r="B14" s="6"/>
      <c r="C14" s="6"/>
      <c r="D14" s="13"/>
      <c r="E14" s="13"/>
      <c r="F14" s="13"/>
      <c r="G14" s="13"/>
      <c r="H14" s="13"/>
      <c r="I14" s="13"/>
      <c r="J14" s="13"/>
      <c r="K14" s="22"/>
      <c r="L14" s="13"/>
      <c r="M14" s="22"/>
      <c r="N14" s="13"/>
      <c r="O14" s="22"/>
    </row>
    <row r="15" spans="1:16" ht="19.899999999999999" customHeight="1" x14ac:dyDescent="0.2">
      <c r="B15" s="281" t="s">
        <v>131</v>
      </c>
      <c r="C15" s="29" t="s">
        <v>118</v>
      </c>
      <c r="D15" s="12" t="s">
        <v>14</v>
      </c>
      <c r="E15" s="12" t="s">
        <v>20</v>
      </c>
      <c r="F15" s="12" t="s">
        <v>11</v>
      </c>
      <c r="G15" s="18" t="s">
        <v>18</v>
      </c>
      <c r="H15" s="19" t="s">
        <v>24</v>
      </c>
      <c r="I15" s="19" t="s">
        <v>27</v>
      </c>
      <c r="J15" s="18" t="s">
        <v>96</v>
      </c>
      <c r="K15" s="18" t="s">
        <v>105</v>
      </c>
      <c r="L15" s="18" t="s">
        <v>99</v>
      </c>
      <c r="M15" s="18" t="s">
        <v>108</v>
      </c>
      <c r="N15" s="18" t="s">
        <v>102</v>
      </c>
      <c r="O15" s="18" t="s">
        <v>111</v>
      </c>
    </row>
    <row r="16" spans="1:16" ht="19.899999999999999" customHeight="1" x14ac:dyDescent="0.2">
      <c r="B16" s="282"/>
      <c r="C16" s="29" t="s">
        <v>117</v>
      </c>
      <c r="D16" s="12">
        <v>37029</v>
      </c>
      <c r="E16" s="12">
        <v>38880</v>
      </c>
      <c r="F16" s="12">
        <v>18995</v>
      </c>
      <c r="G16" s="18">
        <v>1200</v>
      </c>
      <c r="H16" s="18">
        <v>720</v>
      </c>
      <c r="I16" s="18">
        <v>1430</v>
      </c>
      <c r="J16" s="18">
        <v>5430</v>
      </c>
      <c r="K16" s="18">
        <v>9100</v>
      </c>
      <c r="L16" s="18">
        <v>4650</v>
      </c>
      <c r="M16" s="18">
        <v>8965</v>
      </c>
      <c r="N16" s="18">
        <v>5140</v>
      </c>
      <c r="O16" s="18">
        <v>9380</v>
      </c>
      <c r="P16" s="23"/>
    </row>
    <row r="17" spans="1:17" ht="5.65" customHeight="1" x14ac:dyDescent="0.2">
      <c r="B17" s="6"/>
      <c r="C17" s="6"/>
      <c r="D17" s="13"/>
      <c r="E17" s="13"/>
      <c r="F17" s="13"/>
      <c r="G17" s="13"/>
      <c r="H17" s="13"/>
      <c r="I17" s="13"/>
      <c r="J17" s="13"/>
      <c r="K17" s="22"/>
      <c r="L17" s="13"/>
      <c r="M17" s="22"/>
      <c r="N17" s="13"/>
      <c r="O17" s="22"/>
    </row>
    <row r="18" spans="1:17" ht="19.899999999999999" customHeight="1" x14ac:dyDescent="0.2">
      <c r="B18" s="281" t="s">
        <v>132</v>
      </c>
      <c r="C18" s="29" t="s">
        <v>118</v>
      </c>
      <c r="D18" s="12" t="s">
        <v>19</v>
      </c>
      <c r="E18" s="12" t="s">
        <v>15</v>
      </c>
      <c r="F18" s="12" t="s">
        <v>46</v>
      </c>
      <c r="G18" s="18" t="s">
        <v>18</v>
      </c>
      <c r="H18" s="19" t="s">
        <v>24</v>
      </c>
      <c r="I18" s="19" t="s">
        <v>27</v>
      </c>
      <c r="J18" s="18" t="s">
        <v>96</v>
      </c>
      <c r="K18" s="18" t="s">
        <v>105</v>
      </c>
      <c r="L18" s="18" t="s">
        <v>99</v>
      </c>
      <c r="M18" s="18" t="s">
        <v>108</v>
      </c>
      <c r="N18" s="18" t="s">
        <v>102</v>
      </c>
      <c r="O18" s="18" t="s">
        <v>111</v>
      </c>
    </row>
    <row r="19" spans="1:17" ht="19.899999999999999" customHeight="1" x14ac:dyDescent="0.2">
      <c r="B19" s="282"/>
      <c r="C19" s="29" t="s">
        <v>117</v>
      </c>
      <c r="D19" s="12">
        <v>37029</v>
      </c>
      <c r="E19" s="12">
        <v>38880</v>
      </c>
      <c r="F19" s="12">
        <v>18995</v>
      </c>
      <c r="G19" s="18">
        <v>1200</v>
      </c>
      <c r="H19" s="18">
        <v>720</v>
      </c>
      <c r="I19" s="18">
        <v>1430</v>
      </c>
      <c r="J19" s="18">
        <v>5430</v>
      </c>
      <c r="K19" s="18">
        <v>9100</v>
      </c>
      <c r="L19" s="18">
        <v>4650</v>
      </c>
      <c r="M19" s="18">
        <v>8965</v>
      </c>
      <c r="N19" s="18">
        <v>5140</v>
      </c>
      <c r="O19" s="18">
        <v>9380</v>
      </c>
      <c r="P19" s="23"/>
    </row>
    <row r="20" spans="1:17" ht="5.65" customHeight="1" x14ac:dyDescent="0.2">
      <c r="B20" s="6"/>
      <c r="C20" s="6"/>
      <c r="D20" s="13"/>
      <c r="E20" s="13"/>
      <c r="F20" s="13"/>
      <c r="G20" s="13"/>
      <c r="H20" s="13"/>
      <c r="I20" s="13"/>
      <c r="J20" s="13"/>
      <c r="K20" s="22"/>
      <c r="L20" s="13"/>
      <c r="M20" s="22"/>
      <c r="N20" s="13"/>
      <c r="O20" s="22"/>
    </row>
    <row r="21" spans="1:17" ht="19.899999999999999" customHeight="1" x14ac:dyDescent="0.2">
      <c r="B21" s="281" t="s">
        <v>133</v>
      </c>
      <c r="C21" s="29" t="s">
        <v>118</v>
      </c>
      <c r="D21" s="12" t="s">
        <v>16</v>
      </c>
      <c r="E21" s="12" t="s">
        <v>17</v>
      </c>
      <c r="F21" s="12" t="s">
        <v>11</v>
      </c>
      <c r="G21" s="18" t="s">
        <v>18</v>
      </c>
      <c r="H21" s="19" t="s">
        <v>25</v>
      </c>
      <c r="I21" s="19" t="s">
        <v>28</v>
      </c>
      <c r="J21" s="18" t="s">
        <v>97</v>
      </c>
      <c r="K21" s="18" t="s">
        <v>106</v>
      </c>
      <c r="L21" s="18" t="s">
        <v>100</v>
      </c>
      <c r="M21" s="18" t="s">
        <v>109</v>
      </c>
      <c r="N21" s="18" t="s">
        <v>103</v>
      </c>
      <c r="O21" s="18" t="s">
        <v>112</v>
      </c>
    </row>
    <row r="22" spans="1:17" ht="19.899999999999999" customHeight="1" x14ac:dyDescent="0.2">
      <c r="B22" s="282"/>
      <c r="C22" s="29" t="s">
        <v>117</v>
      </c>
      <c r="D22" s="12">
        <v>42090</v>
      </c>
      <c r="E22" s="12">
        <v>43950</v>
      </c>
      <c r="F22" s="12">
        <v>18995</v>
      </c>
      <c r="G22" s="18">
        <v>1200</v>
      </c>
      <c r="H22" s="18">
        <v>720</v>
      </c>
      <c r="I22" s="18">
        <v>1749</v>
      </c>
      <c r="J22" s="18">
        <v>5780</v>
      </c>
      <c r="K22" s="18">
        <v>9690</v>
      </c>
      <c r="L22" s="18">
        <v>5195</v>
      </c>
      <c r="M22" s="18">
        <v>9595</v>
      </c>
      <c r="N22" s="18">
        <v>5490</v>
      </c>
      <c r="O22" s="18">
        <v>10000</v>
      </c>
      <c r="P22" s="23"/>
    </row>
    <row r="23" spans="1:17" ht="5.65" customHeight="1" x14ac:dyDescent="0.2">
      <c r="B23" s="6"/>
      <c r="C23" s="6"/>
      <c r="D23" s="13"/>
      <c r="E23" s="13"/>
      <c r="F23" s="13"/>
      <c r="G23" s="13"/>
      <c r="H23" s="13"/>
      <c r="I23" s="13"/>
      <c r="J23" s="13"/>
      <c r="K23" s="22"/>
      <c r="L23" s="13"/>
      <c r="M23" s="22"/>
      <c r="N23" s="13"/>
      <c r="O23" s="22"/>
    </row>
    <row r="24" spans="1:17" ht="19.899999999999999" customHeight="1" x14ac:dyDescent="0.2">
      <c r="B24" s="281" t="s">
        <v>134</v>
      </c>
      <c r="C24" s="29" t="s">
        <v>118</v>
      </c>
      <c r="D24" s="12" t="s">
        <v>21</v>
      </c>
      <c r="E24" s="12" t="s">
        <v>22</v>
      </c>
      <c r="F24" s="12" t="s">
        <v>46</v>
      </c>
      <c r="G24" s="18" t="s">
        <v>18</v>
      </c>
      <c r="H24" s="19" t="s">
        <v>25</v>
      </c>
      <c r="I24" s="19" t="s">
        <v>28</v>
      </c>
      <c r="J24" s="18" t="s">
        <v>97</v>
      </c>
      <c r="K24" s="18" t="s">
        <v>106</v>
      </c>
      <c r="L24" s="18" t="s">
        <v>100</v>
      </c>
      <c r="M24" s="18" t="s">
        <v>109</v>
      </c>
      <c r="N24" s="18" t="s">
        <v>103</v>
      </c>
      <c r="O24" s="18" t="s">
        <v>112</v>
      </c>
    </row>
    <row r="25" spans="1:17" ht="19.899999999999999" customHeight="1" x14ac:dyDescent="0.2">
      <c r="B25" s="282"/>
      <c r="C25" s="29" t="s">
        <v>117</v>
      </c>
      <c r="D25" s="12">
        <v>42090</v>
      </c>
      <c r="E25" s="12">
        <v>43950</v>
      </c>
      <c r="F25" s="12">
        <v>18995</v>
      </c>
      <c r="G25" s="18">
        <v>1200</v>
      </c>
      <c r="H25" s="18">
        <v>860</v>
      </c>
      <c r="I25" s="18">
        <v>1749</v>
      </c>
      <c r="J25" s="18">
        <v>5780</v>
      </c>
      <c r="K25" s="18">
        <v>9690</v>
      </c>
      <c r="L25" s="18">
        <v>5195</v>
      </c>
      <c r="M25" s="18">
        <v>9595</v>
      </c>
      <c r="N25" s="18">
        <v>5490</v>
      </c>
      <c r="O25" s="18">
        <v>10000</v>
      </c>
      <c r="P25" s="23"/>
      <c r="Q25" s="23"/>
    </row>
    <row r="26" spans="1:17" s="11" customFormat="1" ht="19.899999999999999" customHeight="1" x14ac:dyDescent="0.2">
      <c r="B26" s="27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1:17" ht="20.25" x14ac:dyDescent="0.2">
      <c r="B27" s="289" t="s">
        <v>1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</row>
    <row r="29" spans="1:17" s="7" customFormat="1" x14ac:dyDescent="0.2">
      <c r="A29" s="17"/>
      <c r="D29" s="276" t="s">
        <v>119</v>
      </c>
      <c r="E29" s="277"/>
      <c r="F29" s="28" t="s">
        <v>120</v>
      </c>
      <c r="G29" s="29" t="s">
        <v>124</v>
      </c>
      <c r="H29" s="29" t="s">
        <v>124</v>
      </c>
      <c r="I29" s="278" t="s">
        <v>123</v>
      </c>
      <c r="J29" s="279"/>
      <c r="K29" s="279"/>
      <c r="L29" s="279"/>
      <c r="M29" s="279"/>
      <c r="N29" s="279"/>
      <c r="O29" s="279"/>
      <c r="P29" s="280"/>
    </row>
    <row r="30" spans="1:17" ht="12.75" customHeight="1" x14ac:dyDescent="0.2">
      <c r="B30" s="281" t="s">
        <v>130</v>
      </c>
      <c r="C30" s="281" t="s">
        <v>116</v>
      </c>
      <c r="D30" s="291" t="s">
        <v>137</v>
      </c>
      <c r="E30" s="292"/>
      <c r="F30" s="284" t="s">
        <v>144</v>
      </c>
      <c r="G30" s="281" t="s">
        <v>143</v>
      </c>
      <c r="H30" s="281" t="s">
        <v>121</v>
      </c>
      <c r="I30" s="299" t="s">
        <v>122</v>
      </c>
      <c r="J30" s="300"/>
      <c r="K30" s="286" t="s">
        <v>125</v>
      </c>
      <c r="L30" s="287"/>
      <c r="M30" s="299" t="s">
        <v>135</v>
      </c>
      <c r="N30" s="300"/>
      <c r="O30" s="295" t="s">
        <v>136</v>
      </c>
      <c r="P30" s="296"/>
    </row>
    <row r="31" spans="1:17" ht="39" customHeight="1" x14ac:dyDescent="0.2">
      <c r="B31" s="283"/>
      <c r="C31" s="283"/>
      <c r="D31" s="293"/>
      <c r="E31" s="294"/>
      <c r="F31" s="285"/>
      <c r="G31" s="282"/>
      <c r="H31" s="282"/>
      <c r="I31" s="301"/>
      <c r="J31" s="302"/>
      <c r="K31" s="304" t="s">
        <v>140</v>
      </c>
      <c r="L31" s="305"/>
      <c r="M31" s="301"/>
      <c r="N31" s="302"/>
      <c r="O31" s="297"/>
      <c r="P31" s="298"/>
    </row>
    <row r="32" spans="1:17" ht="25.5" customHeight="1" x14ac:dyDescent="0.2">
      <c r="B32" s="282"/>
      <c r="C32" s="282"/>
      <c r="D32" s="35" t="s">
        <v>141</v>
      </c>
      <c r="E32" s="35" t="s">
        <v>142</v>
      </c>
      <c r="F32" s="32" t="s">
        <v>139</v>
      </c>
      <c r="G32" s="34" t="s">
        <v>138</v>
      </c>
      <c r="H32" s="34" t="s">
        <v>138</v>
      </c>
      <c r="I32" s="26" t="s">
        <v>126</v>
      </c>
      <c r="J32" s="29" t="s">
        <v>127</v>
      </c>
      <c r="K32" s="36" t="s">
        <v>126</v>
      </c>
      <c r="L32" s="33" t="s">
        <v>127</v>
      </c>
      <c r="M32" s="36" t="s">
        <v>126</v>
      </c>
      <c r="N32" s="33" t="s">
        <v>127</v>
      </c>
      <c r="O32" s="36" t="s">
        <v>126</v>
      </c>
      <c r="P32" s="33" t="s">
        <v>127</v>
      </c>
    </row>
    <row r="33" spans="1:17" s="7" customFormat="1" ht="19.899999999999999" customHeight="1" x14ac:dyDescent="0.2">
      <c r="A33" s="17"/>
      <c r="B33" s="281" t="s">
        <v>128</v>
      </c>
      <c r="C33" s="29" t="s">
        <v>118</v>
      </c>
      <c r="D33" s="38" t="s">
        <v>33</v>
      </c>
      <c r="E33" s="38" t="s">
        <v>38</v>
      </c>
      <c r="F33" s="38" t="s">
        <v>44</v>
      </c>
      <c r="G33" s="39" t="s">
        <v>30</v>
      </c>
      <c r="H33" s="39" t="s">
        <v>29</v>
      </c>
      <c r="I33" s="8" t="s">
        <v>47</v>
      </c>
      <c r="J33" s="39" t="s">
        <v>53</v>
      </c>
      <c r="K33" s="39" t="s">
        <v>65</v>
      </c>
      <c r="L33" s="39" t="s">
        <v>89</v>
      </c>
      <c r="M33" s="39" t="s">
        <v>59</v>
      </c>
      <c r="N33" s="39" t="s">
        <v>77</v>
      </c>
      <c r="O33" s="39" t="s">
        <v>71</v>
      </c>
      <c r="P33" s="39" t="s">
        <v>83</v>
      </c>
    </row>
    <row r="34" spans="1:17" s="7" customFormat="1" ht="19.899999999999999" customHeight="1" x14ac:dyDescent="0.2">
      <c r="A34" s="17"/>
      <c r="B34" s="282"/>
      <c r="C34" s="29" t="s">
        <v>117</v>
      </c>
      <c r="D34" s="12">
        <v>32170</v>
      </c>
      <c r="E34" s="12">
        <v>34025</v>
      </c>
      <c r="F34" s="12">
        <v>13049</v>
      </c>
      <c r="G34" s="18">
        <v>4000</v>
      </c>
      <c r="H34" s="18">
        <v>1200</v>
      </c>
      <c r="I34" s="18">
        <v>3825</v>
      </c>
      <c r="J34" s="18">
        <v>6840</v>
      </c>
      <c r="K34" s="18">
        <v>6670</v>
      </c>
      <c r="L34" s="18">
        <v>11140</v>
      </c>
      <c r="M34" s="18">
        <v>5670</v>
      </c>
      <c r="N34" s="18">
        <v>9999</v>
      </c>
      <c r="O34" s="18">
        <v>6075</v>
      </c>
      <c r="P34" s="18">
        <v>10585</v>
      </c>
      <c r="Q34" s="31"/>
    </row>
    <row r="35" spans="1:17" s="7" customFormat="1" ht="5.65" customHeight="1" x14ac:dyDescent="0.2">
      <c r="A35" s="17"/>
      <c r="B35" s="6"/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7" s="7" customFormat="1" ht="19.899999999999999" customHeight="1" x14ac:dyDescent="0.2">
      <c r="A36" s="17"/>
      <c r="B36" s="281" t="s">
        <v>129</v>
      </c>
      <c r="C36" s="29" t="s">
        <v>118</v>
      </c>
      <c r="D36" s="12" t="s">
        <v>34</v>
      </c>
      <c r="E36" s="12" t="s">
        <v>39</v>
      </c>
      <c r="F36" s="12" t="s">
        <v>45</v>
      </c>
      <c r="G36" s="18" t="s">
        <v>31</v>
      </c>
      <c r="H36" s="18" t="s">
        <v>29</v>
      </c>
      <c r="I36" s="20" t="s">
        <v>48</v>
      </c>
      <c r="J36" s="18" t="s">
        <v>54</v>
      </c>
      <c r="K36" s="18" t="s">
        <v>66</v>
      </c>
      <c r="L36" s="18" t="s">
        <v>90</v>
      </c>
      <c r="M36" s="18" t="s">
        <v>60</v>
      </c>
      <c r="N36" s="18" t="s">
        <v>78</v>
      </c>
      <c r="O36" s="18" t="s">
        <v>72</v>
      </c>
      <c r="P36" s="18" t="s">
        <v>84</v>
      </c>
    </row>
    <row r="37" spans="1:17" s="7" customFormat="1" ht="19.899999999999999" customHeight="1" x14ac:dyDescent="0.2">
      <c r="A37" s="17"/>
      <c r="B37" s="282"/>
      <c r="C37" s="29" t="s">
        <v>117</v>
      </c>
      <c r="D37" s="12">
        <v>32170</v>
      </c>
      <c r="E37" s="12">
        <v>34025</v>
      </c>
      <c r="F37" s="12">
        <v>13049</v>
      </c>
      <c r="G37" s="18">
        <v>4000</v>
      </c>
      <c r="H37" s="18">
        <v>1200</v>
      </c>
      <c r="I37" s="18">
        <v>3825</v>
      </c>
      <c r="J37" s="18">
        <v>6840</v>
      </c>
      <c r="K37" s="18">
        <v>6670</v>
      </c>
      <c r="L37" s="18">
        <v>11140</v>
      </c>
      <c r="M37" s="18">
        <v>5670</v>
      </c>
      <c r="N37" s="18">
        <v>9999</v>
      </c>
      <c r="O37" s="18">
        <v>6075</v>
      </c>
      <c r="P37" s="18">
        <v>10585</v>
      </c>
      <c r="Q37" s="31"/>
    </row>
    <row r="38" spans="1:17" s="7" customFormat="1" ht="5.65" customHeight="1" x14ac:dyDescent="0.2">
      <c r="A38" s="17"/>
      <c r="B38" s="6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7" s="7" customFormat="1" ht="19.899999999999999" customHeight="1" x14ac:dyDescent="0.2">
      <c r="A39" s="17"/>
      <c r="B39" s="281" t="s">
        <v>131</v>
      </c>
      <c r="C39" s="29" t="s">
        <v>118</v>
      </c>
      <c r="D39" s="12" t="s">
        <v>35</v>
      </c>
      <c r="E39" s="12" t="s">
        <v>40</v>
      </c>
      <c r="F39" s="12" t="s">
        <v>44</v>
      </c>
      <c r="G39" s="18" t="s">
        <v>30</v>
      </c>
      <c r="H39" s="18" t="s">
        <v>29</v>
      </c>
      <c r="I39" s="21" t="s">
        <v>49</v>
      </c>
      <c r="J39" s="20" t="s">
        <v>55</v>
      </c>
      <c r="K39" s="20" t="s">
        <v>67</v>
      </c>
      <c r="L39" s="20" t="s">
        <v>91</v>
      </c>
      <c r="M39" s="20" t="s">
        <v>61</v>
      </c>
      <c r="N39" s="20" t="s">
        <v>79</v>
      </c>
      <c r="O39" s="20" t="s">
        <v>73</v>
      </c>
      <c r="P39" s="20" t="s">
        <v>85</v>
      </c>
    </row>
    <row r="40" spans="1:17" s="7" customFormat="1" ht="19.899999999999999" customHeight="1" x14ac:dyDescent="0.2">
      <c r="A40" s="17"/>
      <c r="B40" s="282"/>
      <c r="C40" s="29" t="s">
        <v>117</v>
      </c>
      <c r="D40" s="12">
        <v>32170</v>
      </c>
      <c r="E40" s="12">
        <v>34025</v>
      </c>
      <c r="F40" s="12">
        <v>13049</v>
      </c>
      <c r="G40" s="18">
        <v>4000</v>
      </c>
      <c r="H40" s="18">
        <v>1200</v>
      </c>
      <c r="I40" s="18">
        <v>3825</v>
      </c>
      <c r="J40" s="18">
        <v>6840</v>
      </c>
      <c r="K40" s="18">
        <v>6670</v>
      </c>
      <c r="L40" s="18">
        <v>11140</v>
      </c>
      <c r="M40" s="18">
        <v>5670</v>
      </c>
      <c r="N40" s="18">
        <v>9999</v>
      </c>
      <c r="O40" s="18">
        <v>6075</v>
      </c>
      <c r="P40" s="18">
        <v>10585</v>
      </c>
      <c r="Q40" s="31"/>
    </row>
    <row r="41" spans="1:17" s="7" customFormat="1" ht="5.65" customHeight="1" x14ac:dyDescent="0.2">
      <c r="A41" s="17"/>
      <c r="B41" s="6"/>
      <c r="C41" s="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7" s="7" customFormat="1" ht="19.899999999999999" customHeight="1" x14ac:dyDescent="0.2">
      <c r="A42" s="17"/>
      <c r="B42" s="281" t="s">
        <v>132</v>
      </c>
      <c r="C42" s="29" t="s">
        <v>118</v>
      </c>
      <c r="D42" s="12" t="s">
        <v>36</v>
      </c>
      <c r="E42" s="12" t="s">
        <v>41</v>
      </c>
      <c r="F42" s="12" t="s">
        <v>45</v>
      </c>
      <c r="G42" s="18" t="s">
        <v>31</v>
      </c>
      <c r="H42" s="18" t="s">
        <v>29</v>
      </c>
      <c r="I42" s="21" t="s">
        <v>50</v>
      </c>
      <c r="J42" s="20" t="s">
        <v>56</v>
      </c>
      <c r="K42" s="20" t="s">
        <v>68</v>
      </c>
      <c r="L42" s="20" t="s">
        <v>92</v>
      </c>
      <c r="M42" s="20" t="s">
        <v>62</v>
      </c>
      <c r="N42" s="20" t="s">
        <v>80</v>
      </c>
      <c r="O42" s="20" t="s">
        <v>74</v>
      </c>
      <c r="P42" s="20" t="s">
        <v>86</v>
      </c>
    </row>
    <row r="43" spans="1:17" s="7" customFormat="1" ht="19.899999999999999" customHeight="1" x14ac:dyDescent="0.2">
      <c r="A43" s="17"/>
      <c r="B43" s="282"/>
      <c r="C43" s="29" t="s">
        <v>117</v>
      </c>
      <c r="D43" s="12">
        <v>32170</v>
      </c>
      <c r="E43" s="12">
        <v>34025</v>
      </c>
      <c r="F43" s="12">
        <v>13049</v>
      </c>
      <c r="G43" s="18">
        <v>4000</v>
      </c>
      <c r="H43" s="18">
        <v>1200</v>
      </c>
      <c r="I43" s="18">
        <v>3825</v>
      </c>
      <c r="J43" s="18">
        <v>6840</v>
      </c>
      <c r="K43" s="18">
        <v>6670</v>
      </c>
      <c r="L43" s="18">
        <v>11140</v>
      </c>
      <c r="M43" s="18">
        <v>5670</v>
      </c>
      <c r="N43" s="18">
        <v>9999</v>
      </c>
      <c r="O43" s="18">
        <v>6075</v>
      </c>
      <c r="P43" s="18">
        <v>10585</v>
      </c>
      <c r="Q43" s="31"/>
    </row>
    <row r="44" spans="1:17" ht="5.65" customHeight="1" x14ac:dyDescent="0.2">
      <c r="B44" s="6"/>
      <c r="C44" s="6"/>
      <c r="D44" s="13"/>
      <c r="E44" s="13"/>
      <c r="F44" s="13"/>
      <c r="G44" s="13"/>
      <c r="H44" s="13"/>
      <c r="I44" s="13"/>
      <c r="J44" s="13"/>
      <c r="K44" s="22"/>
      <c r="L44" s="22"/>
      <c r="M44" s="22"/>
      <c r="N44" s="22"/>
      <c r="O44" s="22"/>
      <c r="P44" s="22"/>
    </row>
    <row r="45" spans="1:17" ht="19.899999999999999" customHeight="1" x14ac:dyDescent="0.2">
      <c r="B45" s="281" t="s">
        <v>133</v>
      </c>
      <c r="C45" s="29" t="s">
        <v>118</v>
      </c>
      <c r="D45" s="12" t="s">
        <v>37</v>
      </c>
      <c r="E45" s="12" t="s">
        <v>42</v>
      </c>
      <c r="F45" s="12" t="s">
        <v>44</v>
      </c>
      <c r="G45" s="18" t="s">
        <v>30</v>
      </c>
      <c r="H45" s="18" t="s">
        <v>29</v>
      </c>
      <c r="I45" s="18" t="s">
        <v>51</v>
      </c>
      <c r="J45" s="18" t="s">
        <v>57</v>
      </c>
      <c r="K45" s="18" t="s">
        <v>69</v>
      </c>
      <c r="L45" s="18" t="s">
        <v>93</v>
      </c>
      <c r="M45" s="18" t="s">
        <v>63</v>
      </c>
      <c r="N45" s="18" t="s">
        <v>81</v>
      </c>
      <c r="O45" s="18" t="s">
        <v>75</v>
      </c>
      <c r="P45" s="18" t="s">
        <v>87</v>
      </c>
    </row>
    <row r="46" spans="1:17" ht="19.899999999999999" customHeight="1" x14ac:dyDescent="0.2">
      <c r="B46" s="282"/>
      <c r="C46" s="29" t="s">
        <v>117</v>
      </c>
      <c r="D46" s="12">
        <v>32750</v>
      </c>
      <c r="E46" s="12">
        <v>34598</v>
      </c>
      <c r="F46" s="12">
        <v>13049</v>
      </c>
      <c r="G46" s="18">
        <v>4000</v>
      </c>
      <c r="H46" s="18">
        <v>1200</v>
      </c>
      <c r="I46" s="18">
        <v>3880</v>
      </c>
      <c r="J46" s="18">
        <v>6940</v>
      </c>
      <c r="K46" s="18">
        <v>6850</v>
      </c>
      <c r="L46" s="18">
        <v>11500</v>
      </c>
      <c r="M46" s="18">
        <v>5850</v>
      </c>
      <c r="N46" s="18">
        <v>10395</v>
      </c>
      <c r="O46" s="18">
        <v>6250</v>
      </c>
      <c r="P46" s="18">
        <v>10950</v>
      </c>
      <c r="Q46" s="31"/>
    </row>
    <row r="47" spans="1:17" ht="5.65" customHeight="1" x14ac:dyDescent="0.2">
      <c r="B47" s="6"/>
      <c r="C47" s="6"/>
      <c r="D47" s="13"/>
      <c r="E47" s="13"/>
      <c r="F47" s="13"/>
      <c r="G47" s="13"/>
      <c r="H47" s="13"/>
      <c r="I47" s="13"/>
      <c r="J47" s="13"/>
      <c r="K47" s="22"/>
      <c r="L47" s="22"/>
      <c r="M47" s="22"/>
      <c r="N47" s="22"/>
      <c r="O47" s="22"/>
      <c r="P47" s="22"/>
    </row>
    <row r="48" spans="1:17" ht="19.899999999999999" customHeight="1" x14ac:dyDescent="0.2">
      <c r="B48" s="281" t="s">
        <v>134</v>
      </c>
      <c r="C48" s="29" t="s">
        <v>118</v>
      </c>
      <c r="D48" s="12" t="s">
        <v>32</v>
      </c>
      <c r="E48" s="12" t="s">
        <v>43</v>
      </c>
      <c r="F48" s="12" t="s">
        <v>45</v>
      </c>
      <c r="G48" s="18" t="s">
        <v>31</v>
      </c>
      <c r="H48" s="18" t="s">
        <v>29</v>
      </c>
      <c r="I48" s="18" t="s">
        <v>52</v>
      </c>
      <c r="J48" s="18" t="s">
        <v>58</v>
      </c>
      <c r="K48" s="18" t="s">
        <v>70</v>
      </c>
      <c r="L48" s="18" t="s">
        <v>94</v>
      </c>
      <c r="M48" s="18" t="s">
        <v>64</v>
      </c>
      <c r="N48" s="18" t="s">
        <v>82</v>
      </c>
      <c r="O48" s="18" t="s">
        <v>76</v>
      </c>
      <c r="P48" s="18" t="s">
        <v>88</v>
      </c>
    </row>
    <row r="49" spans="2:17" ht="19.899999999999999" customHeight="1" x14ac:dyDescent="0.2">
      <c r="B49" s="282"/>
      <c r="C49" s="29" t="s">
        <v>117</v>
      </c>
      <c r="D49" s="12">
        <v>32750</v>
      </c>
      <c r="E49" s="12">
        <v>34598</v>
      </c>
      <c r="F49" s="12">
        <v>13049</v>
      </c>
      <c r="G49" s="18">
        <v>4000</v>
      </c>
      <c r="H49" s="18">
        <v>1200</v>
      </c>
      <c r="I49" s="18">
        <v>3880</v>
      </c>
      <c r="J49" s="18">
        <v>6940</v>
      </c>
      <c r="K49" s="18">
        <v>6850</v>
      </c>
      <c r="L49" s="18">
        <v>11500</v>
      </c>
      <c r="M49" s="18">
        <v>5850</v>
      </c>
      <c r="N49" s="18">
        <v>10395</v>
      </c>
      <c r="O49" s="18">
        <v>6250</v>
      </c>
      <c r="P49" s="18">
        <v>10950</v>
      </c>
      <c r="Q49" s="31"/>
    </row>
    <row r="57" spans="2:17" x14ac:dyDescent="0.2">
      <c r="B57" s="303" t="s">
        <v>151</v>
      </c>
      <c r="C57" s="303"/>
      <c r="D57" s="2" t="s">
        <v>148</v>
      </c>
      <c r="E57" s="2" t="s">
        <v>149</v>
      </c>
      <c r="F57" s="2" t="s">
        <v>150</v>
      </c>
      <c r="G57" s="40"/>
    </row>
  </sheetData>
  <sheetProtection algorithmName="SHA-512" hashValue="h2BsQE+946ukrRf/8XixRrYguh/aQKVWFQ/VmoZi+RG/kxXEQjG1TC078wkpm/UIGvjEkOUphpC3AdudrVxF5A==" saltValue="WVQlUJaFRhg06V+7L6OoUw==" spinCount="100000" sheet="1" objects="1" scenarios="1" selectLockedCells="1" selectUnlockedCells="1"/>
  <mergeCells count="41">
    <mergeCell ref="B57:C57"/>
    <mergeCell ref="B48:B49"/>
    <mergeCell ref="J7:K7"/>
    <mergeCell ref="B6:B8"/>
    <mergeCell ref="C6:C8"/>
    <mergeCell ref="H6:I7"/>
    <mergeCell ref="B45:B46"/>
    <mergeCell ref="B15:B16"/>
    <mergeCell ref="B18:B19"/>
    <mergeCell ref="B39:B40"/>
    <mergeCell ref="B42:B43"/>
    <mergeCell ref="I30:J31"/>
    <mergeCell ref="K31:L31"/>
    <mergeCell ref="B27:P27"/>
    <mergeCell ref="B1:P1"/>
    <mergeCell ref="B3:P3"/>
    <mergeCell ref="D30:E31"/>
    <mergeCell ref="G30:G31"/>
    <mergeCell ref="N6:O7"/>
    <mergeCell ref="L6:M7"/>
    <mergeCell ref="M30:N31"/>
    <mergeCell ref="O30:P31"/>
    <mergeCell ref="C30:C32"/>
    <mergeCell ref="F6:F7"/>
    <mergeCell ref="G6:G7"/>
    <mergeCell ref="B9:B10"/>
    <mergeCell ref="D6:E7"/>
    <mergeCell ref="I29:P29"/>
    <mergeCell ref="J6:K6"/>
    <mergeCell ref="B21:B22"/>
    <mergeCell ref="D5:E5"/>
    <mergeCell ref="H5:O5"/>
    <mergeCell ref="B36:B37"/>
    <mergeCell ref="H30:H31"/>
    <mergeCell ref="B12:B13"/>
    <mergeCell ref="B24:B25"/>
    <mergeCell ref="B30:B32"/>
    <mergeCell ref="D29:E29"/>
    <mergeCell ref="F30:F31"/>
    <mergeCell ref="K30:L30"/>
    <mergeCell ref="B33:B34"/>
  </mergeCells>
  <pageMargins left="0.78749999999999998" right="0.78749999999999998" top="0.78749999999999998" bottom="0.78749999999999998" header="0.51180555555555551" footer="0.51180555555555551"/>
  <pageSetup paperSize="9" scale="58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DDC814892BF342830448A98FD56784" ma:contentTypeVersion="11" ma:contentTypeDescription="Opret et nyt dokument." ma:contentTypeScope="" ma:versionID="17b04a9b8217647236fe416b932ac645">
  <xsd:schema xmlns:xsd="http://www.w3.org/2001/XMLSchema" xmlns:xs="http://www.w3.org/2001/XMLSchema" xmlns:p="http://schemas.microsoft.com/office/2006/metadata/properties" xmlns:ns3="25073767-f55f-4a06-83af-6345aa5a0fa2" xmlns:ns4="044baf32-04fb-4757-bd41-513661126bcc" targetNamespace="http://schemas.microsoft.com/office/2006/metadata/properties" ma:root="true" ma:fieldsID="aa5dd74709c14d706156f2095c546b85" ns3:_="" ns4:_="">
    <xsd:import namespace="25073767-f55f-4a06-83af-6345aa5a0fa2"/>
    <xsd:import namespace="044baf32-04fb-4757-bd41-513661126b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73767-f55f-4a06-83af-6345aa5a0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baf32-04fb-4757-bd41-513661126bc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496801-0E28-4070-8FEB-438C74278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73767-f55f-4a06-83af-6345aa5a0fa2"/>
    <ds:schemaRef ds:uri="044baf32-04fb-4757-bd41-513661126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47400-ED3F-4BEC-AA0F-B642662DB2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DE426-2D1D-4EDC-A8C5-81C7CE4E4068}">
  <ds:schemaRefs>
    <ds:schemaRef ds:uri="http://schemas.microsoft.com/office/2006/documentManagement/types"/>
    <ds:schemaRef ds:uri="http://purl.org/dc/dcmitype/"/>
    <ds:schemaRef ds:uri="044baf32-04fb-4757-bd41-513661126bcc"/>
    <ds:schemaRef ds:uri="http://purl.org/dc/elements/1.1/"/>
    <ds:schemaRef ds:uri="http://schemas.microsoft.com/office/2006/metadata/properties"/>
    <ds:schemaRef ds:uri="25073767-f55f-4a06-83af-6345aa5a0fa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Prisliste TL1</vt:lpstr>
      <vt:lpstr>Prisliste TL2</vt:lpstr>
      <vt:lpstr>Prisopslag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Hecquet</dc:creator>
  <cp:lastModifiedBy>Morten Hecquet</cp:lastModifiedBy>
  <cp:lastPrinted>2019-04-03T14:48:14Z</cp:lastPrinted>
  <dcterms:created xsi:type="dcterms:W3CDTF">2019-04-02T11:32:18Z</dcterms:created>
  <dcterms:modified xsi:type="dcterms:W3CDTF">2022-06-20T13:57:19Z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0x01010018DDC814892BF342830448A98FD56784</vt:lpwstr>
  </property>
</Properties>
</file>